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ΣΥΜΒΟΥΛΟΙ ΕΚΠΑΙΔΕΥΣΗΣ Π ΑΧΑΪΑΣ" sheetId="1" r:id="rId1"/>
  </sheets>
  <definedNames>
    <definedName name="_xlnm._FilterDatabase" localSheetId="0" hidden="1">'ΣΥΜΒΟΥΛΟΙ ΕΚΠΑΙΔΕΥΣΗΣ Π ΑΧΑΪΑΣ'!$B$1:$L$311</definedName>
  </definedNames>
  <calcPr calcId="125725"/>
</workbook>
</file>

<file path=xl/calcChain.xml><?xml version="1.0" encoding="utf-8"?>
<calcChain xmlns="http://schemas.openxmlformats.org/spreadsheetml/2006/main">
  <c r="J311" i="1"/>
  <c r="J310"/>
  <c r="J96"/>
  <c r="J210"/>
  <c r="J179"/>
  <c r="J82"/>
  <c r="J266"/>
  <c r="J86"/>
  <c r="J124"/>
  <c r="J73"/>
  <c r="J24"/>
  <c r="J76"/>
  <c r="J8"/>
  <c r="J146"/>
  <c r="J127"/>
  <c r="J72"/>
  <c r="J84"/>
  <c r="J272"/>
  <c r="J43"/>
  <c r="J106"/>
  <c r="J90"/>
  <c r="J290"/>
  <c r="J128"/>
  <c r="J135"/>
  <c r="J181"/>
  <c r="J88"/>
  <c r="J132"/>
  <c r="J75"/>
  <c r="J39"/>
  <c r="J142"/>
  <c r="J66"/>
  <c r="J45"/>
  <c r="J87"/>
  <c r="J173"/>
  <c r="J92"/>
  <c r="J22"/>
  <c r="J233"/>
  <c r="J69"/>
  <c r="J101"/>
  <c r="J111"/>
  <c r="J2"/>
  <c r="J178"/>
  <c r="J79"/>
  <c r="J203"/>
  <c r="J248"/>
  <c r="J189"/>
  <c r="J120"/>
  <c r="J119"/>
  <c r="J17"/>
  <c r="J271"/>
  <c r="J157"/>
  <c r="J116"/>
  <c r="J34"/>
  <c r="J117"/>
  <c r="J47"/>
  <c r="J182"/>
  <c r="J140"/>
  <c r="J138"/>
  <c r="J277"/>
  <c r="J158"/>
  <c r="J283"/>
  <c r="J103"/>
  <c r="J199"/>
  <c r="J241"/>
  <c r="J129"/>
  <c r="J115"/>
  <c r="J265"/>
  <c r="J205"/>
  <c r="J275"/>
  <c r="J54"/>
  <c r="J33"/>
  <c r="J267"/>
  <c r="J169"/>
  <c r="J206"/>
  <c r="J258"/>
  <c r="J260"/>
  <c r="J208"/>
  <c r="J250"/>
  <c r="J209"/>
  <c r="J110"/>
  <c r="J200"/>
  <c r="J207"/>
  <c r="J300"/>
  <c r="J201"/>
  <c r="J118"/>
  <c r="J202"/>
  <c r="J175"/>
  <c r="J176"/>
  <c r="J78"/>
  <c r="J67"/>
  <c r="J238"/>
  <c r="J134"/>
  <c r="J303"/>
  <c r="J58"/>
  <c r="J83"/>
  <c r="J46"/>
  <c r="J288"/>
  <c r="J193"/>
  <c r="J194"/>
  <c r="J40"/>
  <c r="J195"/>
  <c r="J281"/>
  <c r="J9"/>
  <c r="J61"/>
  <c r="J77"/>
  <c r="J196"/>
  <c r="J197"/>
  <c r="J198"/>
  <c r="J190"/>
  <c r="J243"/>
  <c r="J191"/>
  <c r="J257"/>
  <c r="J192"/>
  <c r="J94"/>
  <c r="J159"/>
  <c r="J211"/>
  <c r="J23"/>
  <c r="J160"/>
  <c r="J49"/>
  <c r="J30"/>
  <c r="J167"/>
  <c r="J12"/>
  <c r="J284"/>
  <c r="J242"/>
  <c r="J298"/>
  <c r="J180"/>
  <c r="J121"/>
  <c r="J10"/>
  <c r="J60"/>
  <c r="J161"/>
  <c r="J264"/>
  <c r="J163"/>
  <c r="J164"/>
  <c r="J269"/>
  <c r="J270"/>
  <c r="J144"/>
  <c r="J168"/>
  <c r="J147"/>
  <c r="J145"/>
  <c r="J291"/>
  <c r="J282"/>
  <c r="J148"/>
  <c r="J151"/>
  <c r="J152"/>
  <c r="J153"/>
  <c r="J65"/>
  <c r="J268"/>
  <c r="J204"/>
  <c r="J56"/>
  <c r="J188"/>
  <c r="J186"/>
  <c r="J299"/>
  <c r="J292"/>
  <c r="J289"/>
  <c r="J255"/>
  <c r="J293"/>
  <c r="J235"/>
  <c r="J177"/>
  <c r="J261"/>
  <c r="J165"/>
  <c r="J246"/>
  <c r="J230"/>
  <c r="J285"/>
  <c r="J234"/>
  <c r="J249"/>
  <c r="J296"/>
  <c r="J50"/>
  <c r="J237"/>
  <c r="J286"/>
  <c r="J244"/>
  <c r="J259"/>
  <c r="J126"/>
  <c r="J247"/>
  <c r="J166"/>
  <c r="J251"/>
  <c r="J236"/>
  <c r="J184"/>
  <c r="J294"/>
  <c r="J273"/>
  <c r="J99"/>
  <c r="J174"/>
  <c r="J295"/>
  <c r="J254"/>
  <c r="J143"/>
  <c r="J231"/>
  <c r="J263"/>
  <c r="J262"/>
  <c r="J253"/>
  <c r="J162"/>
  <c r="J171"/>
  <c r="J245"/>
  <c r="J256"/>
  <c r="J252"/>
  <c r="J172"/>
  <c r="J297"/>
  <c r="J170"/>
  <c r="J125"/>
  <c r="J64"/>
  <c r="J52"/>
  <c r="J85"/>
  <c r="J287"/>
  <c r="J229"/>
  <c r="J276"/>
  <c r="J228"/>
  <c r="J154"/>
  <c r="J21"/>
  <c r="J3"/>
  <c r="J149"/>
  <c r="J185"/>
  <c r="J5"/>
  <c r="J18"/>
  <c r="J26"/>
  <c r="J19"/>
  <c r="J25"/>
  <c r="J20"/>
  <c r="J304"/>
  <c r="J14"/>
  <c r="J7"/>
  <c r="J51"/>
  <c r="J6"/>
  <c r="J150"/>
  <c r="J239"/>
  <c r="J240"/>
  <c r="J63"/>
  <c r="J183"/>
  <c r="J28"/>
  <c r="J100"/>
  <c r="J13"/>
  <c r="J4"/>
  <c r="J137"/>
  <c r="J123"/>
  <c r="J280"/>
  <c r="J109"/>
  <c r="J155"/>
  <c r="J42"/>
  <c r="J16"/>
  <c r="J15"/>
  <c r="J136"/>
  <c r="J102"/>
  <c r="J112"/>
  <c r="J70"/>
  <c r="J71"/>
  <c r="J89"/>
  <c r="J53"/>
  <c r="J108"/>
  <c r="J80"/>
  <c r="J68"/>
  <c r="J55"/>
  <c r="J105"/>
  <c r="J11"/>
  <c r="J104"/>
  <c r="J98"/>
  <c r="J213"/>
  <c r="J212"/>
  <c r="J214"/>
  <c r="J44"/>
  <c r="J74"/>
  <c r="J131"/>
  <c r="J133"/>
  <c r="J62"/>
  <c r="J57"/>
  <c r="J27"/>
  <c r="J81"/>
  <c r="J97"/>
  <c r="J29"/>
  <c r="J31"/>
  <c r="J59"/>
  <c r="J38"/>
  <c r="J141"/>
  <c r="J32"/>
  <c r="J35"/>
  <c r="J114"/>
  <c r="J107"/>
  <c r="J36"/>
  <c r="J91"/>
  <c r="J37"/>
  <c r="J93"/>
  <c r="J41"/>
  <c r="J278"/>
  <c r="J130"/>
  <c r="J122"/>
  <c r="J113"/>
  <c r="J301"/>
  <c r="J139"/>
  <c r="J48"/>
  <c r="J95"/>
  <c r="J215"/>
  <c r="J217"/>
  <c r="J218"/>
  <c r="J307"/>
  <c r="J224"/>
  <c r="J221"/>
  <c r="J226"/>
  <c r="J308"/>
  <c r="J219"/>
  <c r="J309"/>
  <c r="J225"/>
  <c r="J220"/>
  <c r="J306"/>
  <c r="J232"/>
  <c r="J156"/>
  <c r="J216"/>
  <c r="J187"/>
  <c r="J302"/>
  <c r="J274"/>
  <c r="J223"/>
  <c r="J227"/>
  <c r="J279"/>
  <c r="J222"/>
  <c r="J305"/>
</calcChain>
</file>

<file path=xl/sharedStrings.xml><?xml version="1.0" encoding="utf-8"?>
<sst xmlns="http://schemas.openxmlformats.org/spreadsheetml/2006/main" count="2182" uniqueCount="767">
  <si>
    <t>Κωδ. ΥΠΠΘ</t>
  </si>
  <si>
    <t>Περιοχή</t>
  </si>
  <si>
    <t>Ταχ. Διεύθυνση</t>
  </si>
  <si>
    <t>ΚΑΛΑΒΡΥΤΩΝ</t>
  </si>
  <si>
    <t>ΑΡΟΑΝΙΑΣ</t>
  </si>
  <si>
    <t>ΨΩΦΙΔΟΣ</t>
  </si>
  <si>
    <t>ΝΗΠΙΑΓΩΓΕΙΟ ΨΩΦΙΔΑΣ</t>
  </si>
  <si>
    <t>ΨΩΦΙΔΑΣ</t>
  </si>
  <si>
    <t>ΨΩΦΙΔΑ</t>
  </si>
  <si>
    <t>ΑΙΓΙΟΥ</t>
  </si>
  <si>
    <t>ΠΑΤΡΕΩΝ</t>
  </si>
  <si>
    <t>ΡΙΟΥ</t>
  </si>
  <si>
    <t>ΑΓΙΟΥ ΒΑΣΙΛΕΙΟΥ</t>
  </si>
  <si>
    <t>ΝΗΠΙΑΓΩΓΕΙΟ ΑΓΙΟΥ ΒΑΣΙΛΕΙΟΥ</t>
  </si>
  <si>
    <t>ΑΓ. ΒΑΣΙΛΕΙΟΥ ΠΑΤΡΩΝ</t>
  </si>
  <si>
    <t>ΟΜΗΡΟΥ 21</t>
  </si>
  <si>
    <t>3ο ΔΗΜ. ΔΙΑΜΕΡΙΣΜΑ ΠΑΤΡΑΣ</t>
  </si>
  <si>
    <t>21ο ΔΗΜΟΤΙΚΟ ΣΧΟΛΕΙΟ ΠΑΤΡΩΝ</t>
  </si>
  <si>
    <t>ΠΑΤΡΑ</t>
  </si>
  <si>
    <t>Γ ΠΑΡΑΣΚΕΥΟΠΟΥΛΟΥ 1</t>
  </si>
  <si>
    <t>23ο ΝΗΠΙΑΓΩΓΕΙΟ ΠΑΤΡΩΝ</t>
  </si>
  <si>
    <t>ΠΑΤΡΩΝ</t>
  </si>
  <si>
    <t>ΘΕΟΤΟΚΟΠΟΥΛΟΥ 135</t>
  </si>
  <si>
    <t>44ο ΔΗΜΟΤΙΚΟ ΣΧΟΛΕΙΟ ΠΑΤΡΩΝ</t>
  </si>
  <si>
    <t>ΠΑΤΡA</t>
  </si>
  <si>
    <t>ΑΡΙΣΤΟΤΕΛΟΥΣ ΚΑΙ ΝΙΚΟΜΑΧΟΥ</t>
  </si>
  <si>
    <t>ΜΕΣΣΑΤΙΔΟΣ</t>
  </si>
  <si>
    <t>ΟΒΡΥΑΣ</t>
  </si>
  <si>
    <t>1ο ΔΗΜΟΤΙΚΟ ΣΧΟΛΕΙΟ ΟΒΡΥΑΣ</t>
  </si>
  <si>
    <t>Οβρυά</t>
  </si>
  <si>
    <t>ΝΙΚΟΛΑΟΥ ΝΤΕΒΕ 35</t>
  </si>
  <si>
    <t>ΑΙΓΙΑΛΕΙΑΣ</t>
  </si>
  <si>
    <t>ΑΙΓΙΟ</t>
  </si>
  <si>
    <t>2ο ΔΗΜ. ΔΙΑΜΕΡΙΣΜΑ ΠΑΤΡΑΣ</t>
  </si>
  <si>
    <t>47ο ΔΗΜΟΤΙΚΟ ΣΧΟΛΕΙΟ ΠΑΤΡΩΝ</t>
  </si>
  <si>
    <t>ΜΙΧΑΗΛ ΣΟΥΤΣΟΥ 24</t>
  </si>
  <si>
    <t>ΣΥΜΠΟΛΙΤΕΙΑΣ</t>
  </si>
  <si>
    <t>ΣΕΛΙΑΝΙΤΙΚΩΝ</t>
  </si>
  <si>
    <t>ΔΗΜΟΤΙΚΟ ΣΧΟΛΕΙΟ ΣΕΛΙΑΝΙΤΙΚΩΝ</t>
  </si>
  <si>
    <t>ΣΕΛΙΑΝΙΤΙΚΑ</t>
  </si>
  <si>
    <t>53ο ΔΗΜΟΤΙΚΟ ΣΧΟΛΕΙΟ ΠΑΤΡΩΝ - ΗΛΙΑΣ ΚΑΤΣΑΟΥΝΟΣ</t>
  </si>
  <si>
    <t>Πάτρα</t>
  </si>
  <si>
    <t>Παπαναστασίου &amp; Ευβοίας 30</t>
  </si>
  <si>
    <t>4ο ΔΗΜΟΤΙΚΟ ΣΧΟΛΕΙΟ ΑΙΓΙΟΥ</t>
  </si>
  <si>
    <t>ΑΙΓΙΟ,</t>
  </si>
  <si>
    <t>ΠΑΡΟΔΟΣ ΠΑΥΛΟΥ ΜΕΛΑ</t>
  </si>
  <si>
    <t>1ο ΔΗΜ. ΔΙΑΜΕΡΙΣΜΑ ΠΑΤΡΑΣ(συμπεριλαμβάνονται οι οικισμοί Μπάλα, Σκιόεσσα και Χαράδρος</t>
  </si>
  <si>
    <t>39ο ΝΗΠΙΑΓΩΓΕΙΟ ΠΑΤΡΩΝ</t>
  </si>
  <si>
    <t>ΑΝΘΟΥΠΟΛΕΩΣ 90-ΠΑΤΡΑ</t>
  </si>
  <si>
    <t>ΣΑΡΑΒΑΛΙΟΥ</t>
  </si>
  <si>
    <t>ΔΗΜΟΤΙΚΟ ΣΧΟΛΕΙΟ ΣΑΡΑΒΑΛΙΟΥ</t>
  </si>
  <si>
    <t>Σαραβάλι</t>
  </si>
  <si>
    <t>Κεφαλοβρύσου 1 -ΣΑΡΑΒΑΛΙ ΠΑΤΡΩΝ</t>
  </si>
  <si>
    <t>36ο ΔΗΜΟΤΙΚΟ ΣΧΟΛΕΙΟ ΠΑΤΡΑΣ</t>
  </si>
  <si>
    <t>Ταντάλου &amp; πάροδος ΒΘ69</t>
  </si>
  <si>
    <t>41ο ΔΗΜΟΤΙΚΟ ΣΧΟΛΕΙΟ ΠΑΤΡΩΝ</t>
  </si>
  <si>
    <t>ΜΑΡΑΘΩΝΟΜΑΧΩΝ 40</t>
  </si>
  <si>
    <t>40ο ΝΗΠΙΑΓΩΓΕΙΟ ΠΑΤΡΩΝ</t>
  </si>
  <si>
    <t>ΙΩΑΝΝΟΥ ΔΑΜΑΣΚΗΝΟΥ 24</t>
  </si>
  <si>
    <t>ΔΡΕΠΑΝΟΥ</t>
  </si>
  <si>
    <t>ΔΗΜΟΤΙΚΟ ΣΧΟΛΕΙΟ ΔΡΕΠΑΝΟΥ</t>
  </si>
  <si>
    <t>ΔΡΕΠΑΝΟ</t>
  </si>
  <si>
    <t>ΚΟΙΜΗΣΕΩΣ ΘΕΟΤΟΚΟΥ 2</t>
  </si>
  <si>
    <t>ΔΥΤΙΚΗΣ ΑΧΑΙΑΣ</t>
  </si>
  <si>
    <t>ΔΥΜΗΣ</t>
  </si>
  <si>
    <t>ΚΑΤΩ ΑΧΑΪΑΣ</t>
  </si>
  <si>
    <t>1ο ΔΗΜΟΤΙΚΟ ΣΧΟΛΕΙΟ ΚΑΤΩ ΑΧΑΪΑΣ</t>
  </si>
  <si>
    <t>ΚΑΤΩ ΑΧΑΪΑ</t>
  </si>
  <si>
    <t>ΤΕΡΜΑ ΑΣΗΜΑΚΟΠΟΥΛΟΥ</t>
  </si>
  <si>
    <t>ΠΑΡΑΛΙΑΣ</t>
  </si>
  <si>
    <t>ΜΙΝΤΙΛΟΓΛΙΟΥ</t>
  </si>
  <si>
    <t>ΔΗΜΟΤΙΚΟ ΣΧΟΛΕΙΟ ΜΙΝΤΙΛΟΓΛΙΟΥ</t>
  </si>
  <si>
    <t>Μιντιλόγλι</t>
  </si>
  <si>
    <t>ΑΓ ΚΩΝΣΤΑΝΤΙΝΟΥ 86</t>
  </si>
  <si>
    <t>ΜΟΒΡΗΣ</t>
  </si>
  <si>
    <t>ΛΙΜΝΟΧΩΡΙΟΥ</t>
  </si>
  <si>
    <t>ΝΗΠΙΑΓΩΓΕΙΟ  ΑΡΑΞΟΥ</t>
  </si>
  <si>
    <t>ΑΕΡΟΔΡΟΜΙΟΥ ΑΡΑΞΟΥ</t>
  </si>
  <si>
    <t>116 ΠΜ ΑΡΑΞΟΥ</t>
  </si>
  <si>
    <t>ΠΑΪΩΝ</t>
  </si>
  <si>
    <t>ΔΑΦΝΗΣ</t>
  </si>
  <si>
    <t>ΔΗΜΟΤΙΚΟ ΣΧΟΛΕΙΟ ΔΑΦΝΗΣ ΚΑΛΑΒΡΥΤΩΝ ΑΧΑΪΑΣ</t>
  </si>
  <si>
    <t>ΔΑΦΝΗ ΚΑΛΑΒΡΥΤΩΝ</t>
  </si>
  <si>
    <t>ΕΡΥΜΑΝΘΟΥ</t>
  </si>
  <si>
    <t>ΤΡΙΤΑΙΑΣ</t>
  </si>
  <si>
    <t>ΕΡΥΜΑΝΘΕΙΑΣ</t>
  </si>
  <si>
    <t>ΔΗΜΟΤΙΚΟ ΣΧΟΛΕΙΟ ΕΡΥΜΑΝΘΕΙΑΣ</t>
  </si>
  <si>
    <t>ΕΡΥΜΑΝΘΕΙΑ</t>
  </si>
  <si>
    <t>ΑΝΩ ΚΑΣΤΡΙΤΣΙΟΥ</t>
  </si>
  <si>
    <t>ΝΗΠΙΑΓΩΓΕΙΟ ΑΝΩ ΚΑΣΤΡΙΤΣΙΟΥ</t>
  </si>
  <si>
    <t>ΠΑΝΑΧΑΪΚΟΥ</t>
  </si>
  <si>
    <t>46ο ΔΗΜΟΤΙΚΟ ΣΧΟΛΕΙΟ ΠΑΤΡΩΝ</t>
  </si>
  <si>
    <t>ΣΚΕΠΑΣΤΟΥ</t>
  </si>
  <si>
    <t>ΔΗΜΟΤΙΚΟ ΣΧΟΛΕΙΟ ΣΚΕΠΑΣΤΟΥ</t>
  </si>
  <si>
    <t>ΣΚΕΠΑΣΤΟ</t>
  </si>
  <si>
    <t>52ο ΔΗΜΟΤΙΚΟ ΣΧΟΛΕΙΟ ΠΑΤΡΩΝ</t>
  </si>
  <si>
    <t>ΟΥΡΑΝΟΥ 22 - ΚΡΥΑ ΙΤΕΩΝ</t>
  </si>
  <si>
    <t>ΔΗΜΟΤΙΚΟ ΣΧΟΛΕΙΟ ΑΓΙΟΥ ΒΑΣΙΛΕΙΟΥ</t>
  </si>
  <si>
    <t>Άγιος Βασίλειος</t>
  </si>
  <si>
    <t>16ο ΝΗΠΙΑΓΩΓΕΙΟ ΠΑΤΡΩΝ</t>
  </si>
  <si>
    <t>ΜΙΛΤΙΑΔΟΥ  38</t>
  </si>
  <si>
    <t>18ο ΔΗΜΟΤΙΚΟ ΣΧΟΛΕΙΟ ΠΑΤΡΩΝ</t>
  </si>
  <si>
    <t>ΘΟΥΚΥΔΙΔΟΥ ΚΑΙ ΠΕΡΣΕΦΟΝΗΣ</t>
  </si>
  <si>
    <t>ΔΗΜΟΤΙΚΟ ΣΧΟΛΕΙΟ ΡΙΟΥ</t>
  </si>
  <si>
    <t>Ρίο,</t>
  </si>
  <si>
    <t>ΣΩΜΕΡΣΕΤ 125</t>
  </si>
  <si>
    <t>45ο ΔΗΜΟΤΙΚΟ ΣΧΟΛΕΙΟ ΠΑΤΡΩΝ</t>
  </si>
  <si>
    <t>Άγγελου Σικελιανού 181</t>
  </si>
  <si>
    <t>4ο ΔΗΜ. ΔΙΑΜΕΡΙΣΜΑ ΠΑΤΡΑΣ</t>
  </si>
  <si>
    <t>54ο ΝΗΠΙΑΓΩΓΕΙΟ ΠΑΤΡΩΝ</t>
  </si>
  <si>
    <t>ΠΑΝΑΧΑΪΚΟΥ 51</t>
  </si>
  <si>
    <t>2ο ΔΗΜΟΤΙΚΟ ΣΧΟΛΕΙΟ ΠΑΡΑΛΙΑΣ</t>
  </si>
  <si>
    <t>ΠΑΡΑΛΙΑ</t>
  </si>
  <si>
    <t>ΕΙΚΟΣΤΗΣ ΠΕΜΠΤΗΣ ΜΑΡΤΙΟΥ 71Α</t>
  </si>
  <si>
    <t>ΡΟΔΟΔΑΦΝΗΣ</t>
  </si>
  <si>
    <t>ΔΗΜΟΤΙΚΟ ΣΧΟΛΕΙΟ ΡΟΔΟΔΑΦΝΗΣ</t>
  </si>
  <si>
    <t>ΡΟΔΟΔΑΦΝΗ</t>
  </si>
  <si>
    <t>ΡΟΔΟΔΑΦΝΗ ΣΥΜΠΟΛΙΤΕΙΑΣ</t>
  </si>
  <si>
    <t>ΚΡΗΝΗΣ</t>
  </si>
  <si>
    <t>ΝΗΠΙΑΓΩΓΕΙΟ ΚΡΗΝΗΣ ΠΑΤΡΩΝ</t>
  </si>
  <si>
    <t>Κρήνη</t>
  </si>
  <si>
    <t>29ο ΔΗΜΟΤΙΚΟ ΣΧΟΛΕΙΟ ΠΑΤΡΑΣ</t>
  </si>
  <si>
    <t>ΑΜΑΖΟΝΩΝ 32</t>
  </si>
  <si>
    <t>ΛΑΡΙΣΣΟΥ</t>
  </si>
  <si>
    <t>ΑΠΙΔΕΩΝΟΣ</t>
  </si>
  <si>
    <t>ΔΗΜΟΤΙΚΟ ΣΧΟΛΕΙΟ ΑΠΙΔΕΩΝΑ</t>
  </si>
  <si>
    <t>Απιδεώνας</t>
  </si>
  <si>
    <t>ΔΗΜΟΤΙΚΟ ΣΧΟΛΕΙΟ ΛΙΜΝΟΧΩΡΙΟΥ</t>
  </si>
  <si>
    <t>ΛΙΜΝΟΧΩΡΙ</t>
  </si>
  <si>
    <t>ΑΓΙΟΥ ΚΩΝΣΤΑΝΤΙΝΟΥ</t>
  </si>
  <si>
    <t>ΔΗΜΟΤΙΚΟ ΣΧΟΛΕΙΟ ΜΕΓΑΝΙΤΗ</t>
  </si>
  <si>
    <t>ΜΕΓΑΝΙΤΗΣ</t>
  </si>
  <si>
    <t>ΟΙΚΙΣΜΟΣ ΤΣΙΓΓΑΝΩΝ</t>
  </si>
  <si>
    <t>8ο ΝΗΠΙΑΓΩΓΕΙΟ ΠΑΤΡΩΝ - ΠΕΛΕΚΑΝΟΣ</t>
  </si>
  <si>
    <t>ΑΘΗΝΩΝ 77</t>
  </si>
  <si>
    <t>61ο ΔΗΜΟΤΙΚΟ ΣΧΟΛΕΙΟ ΠΑΤΡΩΝ</t>
  </si>
  <si>
    <t>ΜΙΛΗΤΟΥ 2</t>
  </si>
  <si>
    <t>ΔΙΑΚΟΠΤΟΥ</t>
  </si>
  <si>
    <t>ΝΗΠΙΑΓΩΓΕΙΟ ΔΙΑΚΟΠΤΟΥ</t>
  </si>
  <si>
    <t>ΔΙΑΚΟΠΤΟ</t>
  </si>
  <si>
    <t>13ο ΝΗΠΙΑΓΩΓΕΙΟ ΠΑΤΡΩΝ - ΗΛΙΑΣ ΚΑΤΣΑΟΥΝΟΣ</t>
  </si>
  <si>
    <t>ΠΑΠΑΝΑΣΤΑΣΙΟΥ ΚΑΙ ΕΥΒΟΙΑΣ 30</t>
  </si>
  <si>
    <t>ΑΙΓΕΙΡΑΣ</t>
  </si>
  <si>
    <t>ΝΗΠΙΑΓΩΓΕΙΟ ΑΙΓΕΙΡΑΣ</t>
  </si>
  <si>
    <t>ΜΑΡΜΑΡΑ ΑΙΓΕΙΡΑΣ  ΑΧΑΪΑΣ</t>
  </si>
  <si>
    <t>ΦΡΑΓΚΑΣ</t>
  </si>
  <si>
    <t>2/Θ ΔΗΜΟΤΙΚΟ ΣΧΟΛΕΙΟ ΦΡΑΓΚΑ</t>
  </si>
  <si>
    <t>ΦΡΑΓΚΑ</t>
  </si>
  <si>
    <t>ΩΛΕΝΙΑΣ</t>
  </si>
  <si>
    <t>ΣΑΝΤΟΜΕΡΙΟΥ</t>
  </si>
  <si>
    <t>ΔΗΜΟΤΙΚΟ ΣΧΟΛΕΙΟ ΣΑΝΤΟΜΕΡΙΟΥ</t>
  </si>
  <si>
    <t>ΣΑΝΤΟΜΕΡΙ</t>
  </si>
  <si>
    <t>ΕΡΙΝΕΟΥ</t>
  </si>
  <si>
    <t>ΖΗΡΙΑΣ</t>
  </si>
  <si>
    <t>ΔΗΜΟΤΙΚΟ ΣΧΟΛΕΙΟ ΖΗΡΙΑΣ Γ ΚΟΥΤΣΟΧΕΡΑ</t>
  </si>
  <si>
    <t>-</t>
  </si>
  <si>
    <t>31ο ΝΗΠΙΑΓΩΓΕΙΟ ΠΑΤΡΩΝ</t>
  </si>
  <si>
    <t>ΜΑΡΑΘΩΝΟΜΑΧΩΝ 38</t>
  </si>
  <si>
    <t>10ο ΝΗΠΙΑΓΩΓΕΙΟ ΠΑΤΡΩΝ</t>
  </si>
  <si>
    <t>ΓΕΡΜΑΝΟΥ 186</t>
  </si>
  <si>
    <t>ΠΕΤΡΟΧΩΡΙΟΥ</t>
  </si>
  <si>
    <t>ΔΗΜΟΤΙΚΟ ΣΧΟΛΕΙΟ ΚΑΡΥΑΣ</t>
  </si>
  <si>
    <t>ΚΑΡΥΑ</t>
  </si>
  <si>
    <t>ΚΑΡΥΑ ΔΗΜΟΥ ΔΥΤΙΚΗΣ ΑΧΑΙΑΣ</t>
  </si>
  <si>
    <t>49ο ΔΗΜΟΤΙΚΟ ΣΧΟΛΕΙΟ ΠΑΤΡΩΝ</t>
  </si>
  <si>
    <t>ΠΑΡΟΔΟΣ ΑΥΣΤΡΑΛΙΑΣ 41</t>
  </si>
  <si>
    <t>ΡΙΟΛΟΥ</t>
  </si>
  <si>
    <t>3/Θ ΔΗΜΟΤΙΚΟ ΣΧΟΛΕΙΟ ΡΙΟΛΟΥ</t>
  </si>
  <si>
    <t xml:space="preserve">ΡΙΟΛΟΣ </t>
  </si>
  <si>
    <t>ΡΙΟΛΟΣ ΑΧΑΪΑΣ</t>
  </si>
  <si>
    <t>ΨΑΘΟΠΥΡΓΟΥ</t>
  </si>
  <si>
    <t>ΔΗΜΟΤΙΚΟ ΣΧΟΛΕΙΟ ΨΑΘΟΠΥΡΓΟΥ</t>
  </si>
  <si>
    <t>ΨΑΘΟΠΥΡΓΟΣ</t>
  </si>
  <si>
    <t>ΔΡΟΣΙΝΗ 11</t>
  </si>
  <si>
    <t>ΑΡΑΧΟΒΙΤΙΚΩΝ</t>
  </si>
  <si>
    <t>ΝΗΠΙΑΓΩΓΕΙΟ ΑΡΑΧΩΒΙΤΙΚΩΝ</t>
  </si>
  <si>
    <t>ΑΡΑΧΩΒΙΤΙΚΩΝ</t>
  </si>
  <si>
    <t>ΑΡΑΧΩΒΙΤΙΚΑ ΡΙΟΥ</t>
  </si>
  <si>
    <t>ΦΑΡΡΩΝ</t>
  </si>
  <si>
    <t>ΦΑΡΩΝ</t>
  </si>
  <si>
    <t>ΔΗΜΟΤΙΚΟ ΣΧΟΛΕΙΟ ΦΑΡΡΩΝ</t>
  </si>
  <si>
    <t>ΦΑΡΡΕΣ</t>
  </si>
  <si>
    <t>ΣΚΙΑΔΑ</t>
  </si>
  <si>
    <t>ΔΗΜΟΤΙΚΟ ΣΧΟΛΕΙΟ ΣΚΙΑΔΑ</t>
  </si>
  <si>
    <t>ΣΚΙΑΔΑΣ</t>
  </si>
  <si>
    <t>Σκιαδάς Αχαϊας</t>
  </si>
  <si>
    <t>2ο ΝΗΠΙΑΓΩΓΕΙΟ ΚΑΤΩ ΑΧΑΪΑΣ</t>
  </si>
  <si>
    <t>Κ ΑΧΑΪΑΣ</t>
  </si>
  <si>
    <t>ΑΓΙΑΣ ΤΡΙΑΔΟΣ 21</t>
  </si>
  <si>
    <t>12ο ΝΗΠΙΑΓΩΓΕΙΟ ΠΑΤΡΩΝ</t>
  </si>
  <si>
    <t>ΓΕΡΜΑΝΟΥ 184</t>
  </si>
  <si>
    <t>ΒΕΛΙΤΣΩΝ</t>
  </si>
  <si>
    <t>ΝΗΠΙΑΓΩΓΕΙΟ ΒΕΛΙΤΣΩΝ</t>
  </si>
  <si>
    <t>ΒΕΛΙΤΣΕΣ</t>
  </si>
  <si>
    <t>ΔΗΜΟΤΙΚΟ ΣΧΟΛΕΙΟ ΒΕΛΙΤΣΩΝ</t>
  </si>
  <si>
    <t>ΚΟΥΛΟΥΡΑΣ</t>
  </si>
  <si>
    <t>ΝΗΠΙΑΓΩΓΕΙΟ ΚΟΥΛΟΥΡΑΣ</t>
  </si>
  <si>
    <t>Μ.ΤΑΞΙΑΡΧΩΝ  62 ΚΟΥΛΟΥΡΑ ΑΙΓΙΟΥ</t>
  </si>
  <si>
    <t>ΝΗΠΙΑΓΩΓΕΙΟ ΜΙΝΤΙΛΟΓΛΙΟΥ</t>
  </si>
  <si>
    <t>ΛΟΥΚΟΠΟΥΛΟΥ</t>
  </si>
  <si>
    <t>ΔΗΜΟΤΙΚΟ ΣΧΟΛΕΙΟ ΚΑΛΑΒΡΥΤΩΝ ΑΓΛΑΪΑ ΚΟΝΤΗ - ΕΛΕΝΗ ΧΑΜΨΑ</t>
  </si>
  <si>
    <t>Καλάβρυτα</t>
  </si>
  <si>
    <t>ΜΕΓΑΛΟΥ ΣΠΗΛΑΙΟΥ 13</t>
  </si>
  <si>
    <t>ΜΙΧΟΪΟΥ</t>
  </si>
  <si>
    <t>ΔΗΜΟΤΙΚΟ ΣΧΟΛΕΙΟ ΜΙΧΟΪΟΥ</t>
  </si>
  <si>
    <t>ΜΙΧΟΪ</t>
  </si>
  <si>
    <t>ΜΙΧΟΪ ΚΑΤΩ ΑΧΑΪΑΣ</t>
  </si>
  <si>
    <t>22ο ΝΗΠΙΑΓΩΓΕΙΟ ΠΑΤΡΩΝ</t>
  </si>
  <si>
    <t>Γ. ΠΑΡΑΣΚΕΥΟΠΟΥΛΟΥ 1</t>
  </si>
  <si>
    <t>ΝΙΚΟΛΑΙΙΚΩΝ</t>
  </si>
  <si>
    <t>ΝΗΠΙΑΓΩΓΕΙΟ ΝΙΚΟΛΕΪΚΩΝ</t>
  </si>
  <si>
    <t>ΝΙΚΟΛΕΪΚΩΝ</t>
  </si>
  <si>
    <t>ΝΙΚΟΛΕΪΚΑ</t>
  </si>
  <si>
    <t>ΚΑΤΩ ΑΛΙΣΣΟΥ</t>
  </si>
  <si>
    <t>ΝΗΠΙΑΓΩΓΕΙΟ ΚΑΤΩ ΑΛΙΣΣΟΥ</t>
  </si>
  <si>
    <t>?</t>
  </si>
  <si>
    <t>ΚΑΤΩ ΑΛΙΣΣΟΣ</t>
  </si>
  <si>
    <t>26ο ΔΗΜΟΤΙΚΟ ΣΧΟΛΕΙΟ ΠΑΤΡΑΣ</t>
  </si>
  <si>
    <t>Αγίας Σοφίας 37</t>
  </si>
  <si>
    <t>48ο ΔΗΜΟΤΙΚΟ ΣΧΟΛΕΙΟ ΠΑΤΡΩΝ</t>
  </si>
  <si>
    <t>ΑΧΕΡΟΝΤΟΣ 8</t>
  </si>
  <si>
    <t>27ο ΝΗΠΙΑΓΩΓΕΙΟ ΠΑΤΡΩΝ</t>
  </si>
  <si>
    <t>ΣΤΡΟΦΑΔΩΝ ΚΑΙ Ρ ΚΩΧ</t>
  </si>
  <si>
    <t>37ο ΝΗΠΙΑΓΩΓΕΙΟ ΠΑΤΡΩΝ</t>
  </si>
  <si>
    <t>ΚΑΛΑΒΡΥΤΩΝ ΚΑΙ ΝΙΚΑΙΑΣ 2</t>
  </si>
  <si>
    <t>ΚΑΜΑΡΩΝ</t>
  </si>
  <si>
    <t>ΝΗΠΙΑΓΩΓΕΙΟ ΚΑΜΑΡΩΝ</t>
  </si>
  <si>
    <t>ΚΑΜΑΡΕΣ</t>
  </si>
  <si>
    <t>55ο ΝΗΠΙΑΓΩΓΕΙΟ ΠΑΤΡΩΝ</t>
  </si>
  <si>
    <t>ΔΩΔΩΝΗΣ 33</t>
  </si>
  <si>
    <t>61ο ΝΗΠΙΑΓΩΓΕΙΟ ΠΑΤΡΩΝ</t>
  </si>
  <si>
    <t>ΚΟΜΝΗΝΩΝ ΚΑΙ ΒΕΤΣΟΥ</t>
  </si>
  <si>
    <t>ΝΗΠΙΑΓΩΓΕΙΟ ΡΟΔΟΔΑΦΝΗΣ</t>
  </si>
  <si>
    <t xml:space="preserve">ΡΟΔΟΔΑΦΝΗΣ </t>
  </si>
  <si>
    <t>ΡΟΔΟΔΑΦΝΗ ΣΥΜΠΟΛΙΤΕΙΑΣ ΑΙΓΙΑΛΕΙΑΣ</t>
  </si>
  <si>
    <t>21ο ΝΗΠΙΑΓΩΓΕΙΟ ΠΑΤΡΩΝ</t>
  </si>
  <si>
    <t>ΣΑΜΟΘΡΑΚΗΣ ΚΑΙ ΔΑΦΝΗΣ</t>
  </si>
  <si>
    <t>ΝΗΠΙΑΓΩΓΕΙΟ ΣΕΛΙΑΝΙΤΙΚΩΝ</t>
  </si>
  <si>
    <t>ΛΑΚΚΟΠΕΤΡΑΣ</t>
  </si>
  <si>
    <t>ΔΗΜΟΤΙΚΟ ΣΧΟΛΕΙΟ ΛΑΚΚΟΠΕΤΡΑΣ</t>
  </si>
  <si>
    <t>ΛΑΚΚΟΠΕΤΡΑ</t>
  </si>
  <si>
    <t>ΤΕΜΕΝΗΣ</t>
  </si>
  <si>
    <t>ΝΗΠΙΑΓΩΓΕΙΟ ΤΕΜΕΝΗΣ</t>
  </si>
  <si>
    <t>ΤΕΜΕΝΗ</t>
  </si>
  <si>
    <t>ΤΕΜΕΝΗ ΑΙΓΙΟΥ</t>
  </si>
  <si>
    <t>ΝΗΠΙΑΓΩΓΕΙΟ ΑΒΥΘΟΥ</t>
  </si>
  <si>
    <t>ΑΒΥΘΟΣ ΑΙΓΙΑΛΕΙΑΣ</t>
  </si>
  <si>
    <t>25ης Μαρτίου και Ταξιαρχών Άβυθος Αιγιαλείας</t>
  </si>
  <si>
    <t>ΣΤΑΥΡΟΔΡΟΜΙΟΥ</t>
  </si>
  <si>
    <t>ΝΗΠΙΑΓΩΓΕΙΟ ΣΤΑΥΡΟΔΡΟΜΙΟΥ</t>
  </si>
  <si>
    <t>ΣΤΑΥΡΟΔΡΟΜΙ</t>
  </si>
  <si>
    <t>ΑΚΡΑΤΑΣ</t>
  </si>
  <si>
    <t>1ο ΝΗΠΙΑΓΩΓΕΙΟ ΑΚΡΑΤΑΣ</t>
  </si>
  <si>
    <t>ΑΚΡΑΤΑ ΑΧΑΪΑΣ</t>
  </si>
  <si>
    <t>ΚΑΤΩ ΚΑΣΤΡΙΤΣΙΟΥ</t>
  </si>
  <si>
    <t>ΣΑΓΑΙΙΚΩΝ</t>
  </si>
  <si>
    <t>ΔΗΜΟΤΙΚΟ ΣΧΟΛΕΙΟ ΣΑΓΕΪΚΩΝ</t>
  </si>
  <si>
    <t>Σαγέικα</t>
  </si>
  <si>
    <t>ΣΑΓΕΪΚΑ</t>
  </si>
  <si>
    <t>ΚΡΑΘΙΟΥ</t>
  </si>
  <si>
    <t>2ο ΝΗΠΙΑΓΩΓΕΙΟ ΑΚΡΑΤΑΣ</t>
  </si>
  <si>
    <t>ΛΕΩΦΟΡΟΣ ΑΙΓΑΙΟΥ 14</t>
  </si>
  <si>
    <t>5ο ΝΗΠΙΑΓΩΓΕΙΟ ΠΑΤΡΩΝ</t>
  </si>
  <si>
    <t>ΠΑΝΤΟΚΡΑΤΟΡΟΣ 3</t>
  </si>
  <si>
    <t>6ο ΝΗΠΙΑΓΩΓΕΙΟ ΠΑΤΡΩΝ</t>
  </si>
  <si>
    <t>ΡΗΓΑ ΦΕΡΑΙΟΥ ΚΑΙ ΣΑΤΩΒΡΙΑΝΔΟΥ</t>
  </si>
  <si>
    <t>60ο ΔΗΜΟΤΙΚΟ ΣΧΟΛΕΙΟ ΠΑΤΡΩΝ - Κωδικός φορέα: 9060449</t>
  </si>
  <si>
    <t>ΤΕΡΜΑ ΑΝΤΙΓΟΝΗΣ- ΖΑΡΟΥΧΛΕΪΚΑ</t>
  </si>
  <si>
    <t>22ο ΔΗΜΟΤΙΚΟ ΣΧΟΛΕΙΟ ΠΑΤΡΩΝ</t>
  </si>
  <si>
    <t>ΛΕΥΚΑΣ 149</t>
  </si>
  <si>
    <t>1ο ΝΗΠΙΑΓΩΓΕΙΟ ΔΕΜΕΝΙΚΩΝ</t>
  </si>
  <si>
    <t>ΔΕΜΕΝΙΚΩΝ</t>
  </si>
  <si>
    <t>Κ ΒΑΡΝΑΛΗ  ΔΕΜΕΝΙΚΑ 26</t>
  </si>
  <si>
    <t>ΒΑΣΙΛΙΚΟΥ</t>
  </si>
  <si>
    <t>ΔΗΜΟΤΙΚΟ ΣΧΟΛΕΙΟ ΒΑΣΙΛΙΚΟΥ ΑΧΑΪΑΣ</t>
  </si>
  <si>
    <t>ΒΑΣΙΛΙΚΟ</t>
  </si>
  <si>
    <t>ΒΑΣΙΛΙΚΟ ΦΑΡΡΩΝ</t>
  </si>
  <si>
    <t>ΔΗΜΟΤΙΚΟ ΣΧΟΛΕΙΟ ΧΑΛΑΝΔΡΙΤΣΑΣ</t>
  </si>
  <si>
    <t>ΝΗΠΙΑΓΩΓΕΙΟ ΦΑΡΡΩΝ</t>
  </si>
  <si>
    <t>55ο ΔΗΜΟΤΙΚΟ ΣΧΟΛΕΙΟ ΠΑΤΡΩΝ</t>
  </si>
  <si>
    <t>ΑΘΩ 18</t>
  </si>
  <si>
    <t>25ο ΔΗΜΟΤΙΚΟ ΣΧΟΛΕΙΟ ΠΑΤΡΩΝ</t>
  </si>
  <si>
    <t>ΜΑΡΑΓΚΟΠΟΥΛΟΥ 30</t>
  </si>
  <si>
    <t>ΣΕΛΛΩΝ</t>
  </si>
  <si>
    <t>ΔΗΜΟΤΙΚΟ ΣΧΟΛΕΙΟ ΣΕΛΛΩΝ</t>
  </si>
  <si>
    <t>ΣΕΛΛΑ</t>
  </si>
  <si>
    <t>ΝΗΠΙΑΓΩΓΕΙΟ ΡΙΟΛΟΥ</t>
  </si>
  <si>
    <t>ΡΙΟΛΟΣ ΚΑΤΩ ΑΧΑΪΑΣ</t>
  </si>
  <si>
    <t>1ο ΝΗΠΙΑΓΩΓΕΙΟ ΑΙΓΙΟΥ</t>
  </si>
  <si>
    <t>ΟΘΩΝΟΣ 43</t>
  </si>
  <si>
    <t>2ο ΝΗΠΙΑΓΩΓΕΙΟ ΑΙΓΙΟΥ</t>
  </si>
  <si>
    <t>ΚΟΥΤΑΛΗΣ 24, ΑΙΓΙΟ</t>
  </si>
  <si>
    <t>ΑΚΤΑΙΟΥ</t>
  </si>
  <si>
    <t>ΔΗΜΟΤΙΚΟ ΣΧΟΛΕΙΟ ΑΚΤΑΙΟΥ</t>
  </si>
  <si>
    <t>ΑΚΤΑΙΟ</t>
  </si>
  <si>
    <t>ΑΓΙΑΣ ΒΑΡΒΑΡΑΣ 10</t>
  </si>
  <si>
    <t>3ο ΝΗΠΙΑΓΩΓΕΙΟ ΑΙΓΙΟΥ</t>
  </si>
  <si>
    <t>Π. ΧΑΡΑΛΑΜΠΟΥΣ 3</t>
  </si>
  <si>
    <t>ΝΗΠΙΑΓΩΓΕΙΟ ΚΑΡΥΑΣ</t>
  </si>
  <si>
    <t>ΚΑΡΥΑΣ</t>
  </si>
  <si>
    <t>ΚΑΡΥΑ ΑΧΑΪΑΣ</t>
  </si>
  <si>
    <t>5ο ΔΗΜΟΤΙΚΟ ΣΧΟΛΕΙΟ ΑΙΓΙΟΥ</t>
  </si>
  <si>
    <t>ΠΡΟΠΟΝΤΙΔΟΣ 2</t>
  </si>
  <si>
    <t>6ο ΔΗΜΟΤΙΚΟ ΣΧΟΛΕΙΟ ΠΑΤΡΩΝ</t>
  </si>
  <si>
    <t>ΣΟΛΩΜΟΥ 57</t>
  </si>
  <si>
    <t>54ο ΔΗΜΟΤΙΚΟ ΣΧΟΛΕΙΟ ΠΑΤΡΩΝ</t>
  </si>
  <si>
    <t>4ο ΝΗΠΙΑΓΩΓΕΙΟ ΑΙΓΙΟΥ</t>
  </si>
  <si>
    <t>ΔΩΔΩΝΗΣ 3</t>
  </si>
  <si>
    <t>5ο ΝΗΠΙΑΓΩΓΕΙΟ ΑΙΓΙΟΥ</t>
  </si>
  <si>
    <t>ΠΑΡΟΔΟΣ ΣΕΛΙΝΟΥΝΤΟΣ</t>
  </si>
  <si>
    <t>8ο ΝΗΠΙΑΓΩΓΕΙΟ ΑΙΓΙΟΥ</t>
  </si>
  <si>
    <t>ΡΟΔΩΝ 13</t>
  </si>
  <si>
    <t>10ο ΝΗΠΙΑΓΩΓΕΙΟ ΑΙΓΙΟΥ</t>
  </si>
  <si>
    <t>ΣΩΤΗΡΙΟΥ ΛΟΝΤΟΥ 17</t>
  </si>
  <si>
    <t>2ο ΝΗΠΙΑΓΩΓΕΙΟ ΠΑΡΑΛΙΑΣ</t>
  </si>
  <si>
    <t>ΕΙΚΟΣΤΗΣ ΠΕΜΠΤΗΣ ΜΑΡΤΙΟΥ 71A</t>
  </si>
  <si>
    <t>11ο ΝΗΠΙΑΓΩΓΕΙΟ ΑΙΓΙΟΥ</t>
  </si>
  <si>
    <t>ΑΓΙΟΣ ΑΘΑΝΑΣΙΟΣ ΑΙΓΙΟΥ</t>
  </si>
  <si>
    <t>52ο ΝΗΠΙΑΓΩΓΕΙΟ ΠΑΤΡΩΝ</t>
  </si>
  <si>
    <t>12ο ΝΗΠΙΑΓΩΓΕΙΟ ΑΙΓΙΟΥ</t>
  </si>
  <si>
    <t>ΚΥΚΛΑΔΩΝ ΤΕΡΜΑ - ΜΥΡΤΙΑ</t>
  </si>
  <si>
    <t>ΡΟΓΙΤΙΚΩΝ</t>
  </si>
  <si>
    <t>ΔΗΜΟΤΙΚΟ ΣΧΟΛΕΙΟ ΡΟΪΤΙΚΩΝ</t>
  </si>
  <si>
    <t>Ροΐτικα</t>
  </si>
  <si>
    <t>Κ. Παπαγιάννη 61</t>
  </si>
  <si>
    <t>15ο ΝΗΠΙΑΓΩΓΕΙΟ ΠΑΤΡΩΝ</t>
  </si>
  <si>
    <t>ΜΑΙΖΩΝΟΣ 26</t>
  </si>
  <si>
    <t>ΝΗΠΙΑΓΩΓΕΙΟ ΚΑΛΑΒΡΥΤΩΝ</t>
  </si>
  <si>
    <t>ΜΕΓ ΣΠΗΛΑΙΟΥ 13</t>
  </si>
  <si>
    <t>ΣΑΛΜΕΝΙΚΟΥ</t>
  </si>
  <si>
    <t>ΔΗΜΟΤΙΚΟ ΣΧΟΛΕΙΟ ΣΑΛΜΕΝΙΚΟΥ</t>
  </si>
  <si>
    <t>ΣΑΛΜΕΝΙΚΟ,</t>
  </si>
  <si>
    <t>ΣΑΛΜΕΝΙΚΟ ΕΡΙΝΕΟΥ</t>
  </si>
  <si>
    <t>17ο ΝΗΠΙΑΓΩΓΕΙΟ ΠΑΤΡΩΝ</t>
  </si>
  <si>
    <t>ΠΛΑΤΕΙΑ ΑΝΔΡΟΥΤΣΟΥ 97</t>
  </si>
  <si>
    <t>10ο ΔΗΜΟΤΙΚΟ ΣΧΟΛΕΙΟ ΠΑΤΡΩΝ - ΔΙΑΚΙΔΕΙΟ</t>
  </si>
  <si>
    <t>ΚΟΡΙΝΘΟΥ 335</t>
  </si>
  <si>
    <t>35ο ΔΗΜΟΤΙΚΟ ΣΧΟΛΕΙΟ ΠΑΤΡΩΝ</t>
  </si>
  <si>
    <t>ΑΝΘΕΜΙΟΥ 2</t>
  </si>
  <si>
    <t>33ο ΝΗΠΙΑΓΩΓΕΙΟ ΠΑΤΡΩΝ</t>
  </si>
  <si>
    <t>ΠΑΠΑΦΛΕΣΣΑ 32</t>
  </si>
  <si>
    <t>8ο ΔΗΜΟΤΙΚΟ ΣΧΟΛΕΙΟ ΑΙΓΙΟΥ</t>
  </si>
  <si>
    <t>Αίγιο,</t>
  </si>
  <si>
    <t>ΚΥΚΛΑΔΩΝ ΤΕΡΜΑ, ΜΥΡΤΙΑ ΑΙΓΙΟΥ</t>
  </si>
  <si>
    <t>ΚΑΓΚΑΔΙΟΥ</t>
  </si>
  <si>
    <t>ΝΗΠΙΑΓΩΓΕΙΟ ΚΑΓΚΑΔΙΟΥ</t>
  </si>
  <si>
    <t>ΚΑΓΚΑΔΙ ΚΑΤΩ ΑΧΑΪΑΣ</t>
  </si>
  <si>
    <t>1ο ΝΗΠΙΑΓΩΓΕΙΟ ΠΑΡΑΛΙΑΣ</t>
  </si>
  <si>
    <t>ΑΚΑΔΑΝΤΑ 1</t>
  </si>
  <si>
    <t>ΝΗΠΙΑΓΩΓΕΙΟ ΕΡΥΜΑΝΘΕΙΑΣ</t>
  </si>
  <si>
    <t>ΝΗΠΙΑΓΩΓΕΙΟ ΑΚΤΑΙΟΥ</t>
  </si>
  <si>
    <t>ΑΓΙΑΣ ΒΑΡΒΑΡΑΣ  ΑΚΤΑΙΟ 48</t>
  </si>
  <si>
    <t>ΧΑΪΚΑΛΙΟΥ</t>
  </si>
  <si>
    <t>ΔΗΜΟΤΙΚΟ ΣΧΟΛΕΙΟ ΧΑΪΚΑΛΙΟΥ</t>
  </si>
  <si>
    <t>ΧΑΪΚΑΛΙ</t>
  </si>
  <si>
    <t>6ο ΔΗΜΟΤΙΚΟ ΣΧΟΛΕΙΟ ΑΙΓΙΟΥ</t>
  </si>
  <si>
    <t>ΑΙΓΙΟ ΑΧΑΪΑΣ</t>
  </si>
  <si>
    <t>5ο ΔΗΜΟΤΙΚΟ ΣΧΟΛΕΙΟ ΠΑΤΡΩΝ</t>
  </si>
  <si>
    <t>Γ ΟΛΥΜΠΙΟΥ 89</t>
  </si>
  <si>
    <t>18ο ΝΗΠΙΑΓΩΓΕΙΟ ΠΑΤΡΩΝ</t>
  </si>
  <si>
    <t>ΚΥΠΡΟΥ ΚΑΙ ΔΟΪΡΑΝΗΣ 36</t>
  </si>
  <si>
    <t>20ο ΝΗΠΙΑΓΩΓΕΙΟ ΠΑΤΡΩΝ</t>
  </si>
  <si>
    <t>ΑΓΙΟΥ ΚΩΝΣΤΑΝΤΙΝΟΥ 21</t>
  </si>
  <si>
    <t>25ο ΝΗΠΙΑΓΩΓΕΙΟ ΠΑΤΡΩΝ</t>
  </si>
  <si>
    <t>ΠΛΑΤΕΙΑ ΠΑΝΤΟΚΡΑΤΟΡΑ 49</t>
  </si>
  <si>
    <t>26ο ΝΗΠΙΑΓΩΓΕΙΟ ΠΑΤΡΩΝ</t>
  </si>
  <si>
    <t>29ο ΝΗΠΙΑΓΩΓΕΙΟ ΠΑΤΡΩΝ</t>
  </si>
  <si>
    <t>ΑΙΟΛΟΥ 50</t>
  </si>
  <si>
    <t>30ο ΝΗΠΙΑΓΩΓΕΙΟ ΠΑΤΡΩΝ</t>
  </si>
  <si>
    <t>34ο ΝΗΠΙΑΓΩΓΕΙΟ ΠΑΤΡΩΝ</t>
  </si>
  <si>
    <t>ΑΛΦΕΙΟΥ 6- 8</t>
  </si>
  <si>
    <t>35ο ΝΗΠΙΑΓΩΓΕΙΟ ΠΑΤΡΩΝ</t>
  </si>
  <si>
    <t>ΤΕΡΜΑ ΝΟΡΜΑΝ</t>
  </si>
  <si>
    <t>41ο ΝΗΠΙΑΓΩΓΕΙΟ ΠΑΤΡΩΝ</t>
  </si>
  <si>
    <t>ΡΑΓΚΑΒΗ 18</t>
  </si>
  <si>
    <t>38ο ΝΗΠΙΑΓΩΓΕΙΟ ΠΑΤΡΩΝ</t>
  </si>
  <si>
    <t>ΘΕΟΦΡΑΣΤΟΥ ΚΑΙ ΠΛΟΥΤΑΡΧΟΥ</t>
  </si>
  <si>
    <t>ΝΗΠΙΑΓΩΓΕΙΟ ΛΙΜΝΟΧΩΡΙΟΥ</t>
  </si>
  <si>
    <t>ΛΙΜΝΟΧΩΡΙ ΑΧΑΪΑΣ</t>
  </si>
  <si>
    <t>ΝΗΠΙΑΓΩΓΕΙΟ ΑΠΙΔΕΩΝΑ</t>
  </si>
  <si>
    <t>ΑΠΙΔΕΩΝΑ</t>
  </si>
  <si>
    <t>ΑΠΙΔΕΩΝΑΣ N. ΑΧΑΪΑΣ</t>
  </si>
  <si>
    <t>43ο ΝΗΠΙΑΓΩΓΕΙΟ ΠΑΤΡΩΝ</t>
  </si>
  <si>
    <t>ΑΡΕΘΑ  128</t>
  </si>
  <si>
    <t>49ο ΝΗΠΙΑΓΩΓΕΙΟ ΠΑΤΡΩΝ</t>
  </si>
  <si>
    <t>ΑΡΗΤΗΣ 1</t>
  </si>
  <si>
    <t>53ο ΝΗΠΙΑΓΩΓΕΙΟ ΠΑΤΡΩΝ</t>
  </si>
  <si>
    <t>ΑΜΕΡΙΚΗΣ 8</t>
  </si>
  <si>
    <t>65ο ΝΗΠΙΑΓΩΓΕΙΟ ΠΑΤΡΩΝ</t>
  </si>
  <si>
    <t>ΑΓΙΟΥ ΔΗΜΗΤΡΙΟΥ ΣΚΙΟΕΣΣΑΣ 318</t>
  </si>
  <si>
    <t>14ο ΔΗΜΟΤΙΚΟ ΣΧΟΛΕΙΟ ΠΑΤΡΩΝ</t>
  </si>
  <si>
    <t>ΑΚΤΗ ΔΥΜΑΙΩΝ 51</t>
  </si>
  <si>
    <t>28ο ΝΗΠΙΑΓΩΓΕΙΟ ΠΑΤΡΩΝ</t>
  </si>
  <si>
    <t>ΠΑΡΟΔ.ΑΡΙΣΤΟΤΕΛΟΥΣ</t>
  </si>
  <si>
    <t>ΕΛΑΙΩΝΟΣ</t>
  </si>
  <si>
    <t>ΝΗΠΙΑΓΩΓΕΙΟ ΕΛΑΙΩΝΑ</t>
  </si>
  <si>
    <t>ΕΛΑΙΩΝΑΣ ΑΙΓΙΑΛΕΙΑΣ</t>
  </si>
  <si>
    <t>3ο ΔΗΜΟΤΙΚΟ ΣΧΟΛΕΙΟ ΠΑΤΡΩΝ</t>
  </si>
  <si>
    <t>ΝΗΠΙΑΓΩΓΕΙΟ ΨΑΘΟΠΥΡΓΟΥ</t>
  </si>
  <si>
    <t>2ο ΝΗΠΙΑΓΩΓΕΙΟ ΡΙΟΥ</t>
  </si>
  <si>
    <t>ΛΕΩΝΙΔΑ ΠΕΤΜΕΖΑ ΚΑΙ ΟΜΗΡΟΥ</t>
  </si>
  <si>
    <t>ΝΗΠΙΑΓΩΓΕΙΟ ΣΚΙΑΔΑ</t>
  </si>
  <si>
    <t>ΝΗΠΙΑΓΩΓΕΙΟ ΣΑΓΑΙΙΚΩΝ</t>
  </si>
  <si>
    <t>ΣΑΓΑΙΙΚΑ</t>
  </si>
  <si>
    <t>ΚΑΡΑΙΙΚΩΝ</t>
  </si>
  <si>
    <t>ΝΗΠΙΑΓΩΓΕΙΟ ΚΑΡΑΙΙΚΩΝ</t>
  </si>
  <si>
    <t>ΚΑΡΑΙΙΚΑ ΑΧΑΪΑΣ</t>
  </si>
  <si>
    <t>50ο ΝΗΠΙΑΓΩΓΕΙΟ ΠΑΤΡΩΝ</t>
  </si>
  <si>
    <t>ΝΗΠΙΑΓΩΓΕΙΟ ΦΡΑΓΚΑ</t>
  </si>
  <si>
    <t>2ο ΝΗΠΙΑΓΩΓΕΙΟ ΟΒΡΥΑΣ</t>
  </si>
  <si>
    <t>ΕΛΕΥΘ ΒΕΝΙΖΕΛΟΥ ΟΒΡΥΑ 1-3</t>
  </si>
  <si>
    <t>7ο ΝΗΠΙΑΓΩΓΕΙΟ ΠΑΤΡΩΝ - ΓΕΩΡΓΑΚΗΣ ΟΛΥΜΠΙΟΣ</t>
  </si>
  <si>
    <t>ΠΑΝΑΧΑΪΚΟΥ 39</t>
  </si>
  <si>
    <t>62ο ΝΗΠΙΑΓΩΓΕΙΟ ΠΑΤΡΩΝ</t>
  </si>
  <si>
    <t>ΠΑΡΜΕΝΙΔΟΥ 12</t>
  </si>
  <si>
    <t>2ο ΝΗΠΙΑΓΩΓΕΙΟ ΠΑΤΡΩΝ</t>
  </si>
  <si>
    <t>ΤΕΡΜΑ ΠΟΝΤΟΥ</t>
  </si>
  <si>
    <t>ΝΗΠΙΑΓΩΓΕΙΟ ΡΟΪΤΙΚΩΝ</t>
  </si>
  <si>
    <t>ΡΟΪΤΙΚΩΝ</t>
  </si>
  <si>
    <t>ΡΟΪΤΙΚΑ</t>
  </si>
  <si>
    <t>ΒΡΑΧΝΑΙΙΚΩΝ</t>
  </si>
  <si>
    <t>ΚΑΜΙΝΙΩΝ</t>
  </si>
  <si>
    <t>ΝΗΠΙΑΓΩΓΕΙΟ ΚΑΜΙΝΙΩΝ</t>
  </si>
  <si>
    <t>ΠΑΤΡΩΝ ΠΥΡΓΟΥ 607</t>
  </si>
  <si>
    <t>ΝΗΠΙΑΓΩΓΕΙΟ ΛΑΚΚΟΠΕΤΡΑΣ</t>
  </si>
  <si>
    <t>1ο ΝΗΠΙΑΓΩΓΕΙΟ ΟΒΡΥΑΣ</t>
  </si>
  <si>
    <t>Ν.ΝΤΕΒΕ 35</t>
  </si>
  <si>
    <t>14ο ΝΗΠΙΑΓΩΓΕΙΟ ΠΑΤΡΩΝ</t>
  </si>
  <si>
    <t>Μ. ΣΟΥΤΣΟΥ 24</t>
  </si>
  <si>
    <t>ΛΟΥΣΙΚΩΝ</t>
  </si>
  <si>
    <t>ΝΗΠΙΑΓΩΓΕΙΟ ΛΟΥΣΙΚΩΝ</t>
  </si>
  <si>
    <t>ΛΟΥΣΙΚΑ ΚΑΤΩ ΑΧΑΪΑΣ</t>
  </si>
  <si>
    <t>11ο ΔΗΜΟΤΙΚΟ ΣΧΟΛΕΙΟ ΠΑΤΡΩΝ "ΠΑΝΑΓΙΩΤΗΣ ΚΑΝΕΛΛΟΠΟΥΛΟΣ"</t>
  </si>
  <si>
    <t>ΠΕΤΡΩΤΟΥ</t>
  </si>
  <si>
    <t>ΝΗΠΙΑΓΩΓΕΙΟ ΜΑΥΡΟΜΑΝΔΗΛΑΣ</t>
  </si>
  <si>
    <t>ΜΑΥΡΟΜΑΝΔΗΛΑ</t>
  </si>
  <si>
    <t>ΑΓΙΟΥ ΑΘΑΝΑΣΙΟΥ 1</t>
  </si>
  <si>
    <t>ΜΑΤΑΡΑΓΚΑΣ</t>
  </si>
  <si>
    <t>ΝΗΠΙΑΓΩΓΕΙΟ ΜΑΤΑΡΑΓΚΑ ΑΧΑΙΑΣ</t>
  </si>
  <si>
    <t>ΜΑΤΑΡΑΓΚΑ</t>
  </si>
  <si>
    <t>3ο ΝΗΠΙΑΓΩΓΕΙΟ ΠΑΡΑΛΙΑΣ</t>
  </si>
  <si>
    <t>Aθανασίου Αναγνωστόπουλου Εργατικές Kατοικίες  ΠΑΡΑΛΙΑ ΠΑΤΡΩΝ</t>
  </si>
  <si>
    <t>58ο ΝΗΠΙΑΓΩΓΕΙΟ ΠΑΤΡΩΝ</t>
  </si>
  <si>
    <t>ΘΟΥΚΥΔΙΔΟΥ Κ ΠΕΡΣΕΦΟΝΗΣ</t>
  </si>
  <si>
    <t>ΔΗΜΟΤΙΚΟ ΣΧΟΛΕΙΟ ΔΕΜΕΝΙΚΩΝ</t>
  </si>
  <si>
    <t>ΔΕΜΕΝΙΚΑ</t>
  </si>
  <si>
    <t>ΖΑΛΟΓΓΟΥ 21</t>
  </si>
  <si>
    <t>11ο ΝΗΠΙΑΓΩΓΕΙΟ ΠΑΤΡΩΝ</t>
  </si>
  <si>
    <t>ΙΤΙΕΣ</t>
  </si>
  <si>
    <t>ΠΑΡΟΔΟΣ ΤΑΝΤΑΛΟΥ 69 ΒΘ</t>
  </si>
  <si>
    <t>32ο ΝΗΠΙΑΓΩΓΕΙΟ ΠΑΤΡΩΝ</t>
  </si>
  <si>
    <t>24ο ΝΗΠΙΑΓΩΓΕΙΟ ΠΑΤΡΩΝ</t>
  </si>
  <si>
    <t>ΚΡΕΣΤΕΝΩΝ 14</t>
  </si>
  <si>
    <t>3ο ΝΗΠΙΑΓΩΓΕΙΟ ΟΒΡΥΑΣ</t>
  </si>
  <si>
    <t>ΗΛΕΙΑΣ 182</t>
  </si>
  <si>
    <t>ΝΗΠΙΑΓΩΓΕΙΟ ΚΑΤΩ ΚΑΣΤΡΙΤΣΙΟΥ</t>
  </si>
  <si>
    <t>ΚΑΤΩ ΚΑΣΤΡΙΤΣΙ</t>
  </si>
  <si>
    <t>ΚΥΠΡΟΥ</t>
  </si>
  <si>
    <t>ΑΡΛΑΣ</t>
  </si>
  <si>
    <t>ΝΗΠΙΑΓΩΓΕΙΟ ΑΡΛΑΣ</t>
  </si>
  <si>
    <t>ΑΡΛΑ</t>
  </si>
  <si>
    <t>59ο ΝΗΠΙΑΓΩΓΕΙΟ ΠΑΤΡΩΝ</t>
  </si>
  <si>
    <t>ΙΩΑΝΝΗ ΒΙΤΣΑΡΗ 6</t>
  </si>
  <si>
    <t>ΑΓΙΟΥ ΝΙΚΟΛΑΟΥ ΣΠΑΤΩΝ</t>
  </si>
  <si>
    <t>ΔΗΜΟΤΙΚΟ ΣΧΟΛΕΙΟ ΑΓΙΟΥ ΝΙΚΟΛΑΟΥ ΣΠΑΤΩΝ</t>
  </si>
  <si>
    <t>Άγιος Νικόλαος Σπάτα</t>
  </si>
  <si>
    <t>'Αγιος Νικόλαος Σπάτων</t>
  </si>
  <si>
    <t>56ο ΝΗΠΙΑΓΩΓΕΙΟ ΠΑΤΡΩΝ</t>
  </si>
  <si>
    <t>Κω 3</t>
  </si>
  <si>
    <t>ΚΑΤΩ ΜΑΖΑΡΑΚΙ</t>
  </si>
  <si>
    <t>ΝΗΠΙΑΓΩΓΕΙΟ ΚΑΤΩ ΜΑΖΑΡΑΚΙΟΥ</t>
  </si>
  <si>
    <t>ΚΑΤΩ ΜΑΖΑΡΑΚΙΟΥ</t>
  </si>
  <si>
    <t>4ο ΝΗΠΙΑΓΩΓΕΙΟ ΠΑΤΡΩΝ</t>
  </si>
  <si>
    <t>19ο ΝΗΠΙΑΓΩΓΕΙΟ ΠΑΤΡΩΝ</t>
  </si>
  <si>
    <t>ΑΧΑΪΚΗΣ ΣΥΜΠΟΛΙΤΕΙΑΣ 42</t>
  </si>
  <si>
    <t>ΤΣΟΥΚΑΛΑΙΙΚΩΝ</t>
  </si>
  <si>
    <t>ΝΗΠΙΑΓΩΓΕΙΟ ΤΣΟΥΚΑΛΑΙΙΚΩΝ</t>
  </si>
  <si>
    <t>ΤΣΟΥΚΑΛΑΙΙΚΑ</t>
  </si>
  <si>
    <t>9ο ΝΗΠΙΑΓΩΓΕΙΟ ΠΑΤΡΩΝ</t>
  </si>
  <si>
    <t>ΜΑΤΡΩΖΟΥ 12</t>
  </si>
  <si>
    <t>73ο ΝΗΠΙΑΓΩΓΕΙΟ ΠΑΤΡΩΝ</t>
  </si>
  <si>
    <t>Γ ΘΕΟΧΑΡΗ ΖΑΡΟΥΧΛΕΪΚΑ 2</t>
  </si>
  <si>
    <t>45ο ΝΗΠΙΑΓΩΓΕΙΟ ΠΑΤΡΩΝ</t>
  </si>
  <si>
    <t>ΠΡΕΣΠΑΣ 17</t>
  </si>
  <si>
    <t>1ο ΝΗΠΙΑΓΩΓΕΙΟ ΠΑΤΡΩΝ</t>
  </si>
  <si>
    <t>ΑΓΙΑΣ ΤΡΙΑΔΟΣ 70</t>
  </si>
  <si>
    <t>44ο ΝΗΠΙΑΓΩΓΕΙΟ ΠΑΤΡΩΝ</t>
  </si>
  <si>
    <t>4ο ΝΗΠΙΑΓΩΓΕΙΟ ΠΑΡΑΛΙΑΣ ΠΑΤΡΩΝ</t>
  </si>
  <si>
    <t>ΙΩΑΝΝΙΝΩΝ-ΑΝΑΠΑΥΣΕΩΣ</t>
  </si>
  <si>
    <t>51ο ΝΗΠΙΑΓΩΓΕΙΟ ΠΑΤΡΩΝ</t>
  </si>
  <si>
    <t>ΟΥΡΑΝΟΥ 22</t>
  </si>
  <si>
    <t>42ο ΝΗΠΙΑΓΩΓΕΙΟ ΠΑΤΡΩΝ</t>
  </si>
  <si>
    <t>ΤΕΡΜΑ ΑΝΤΙΓΟΝΗΣ ΖΑΡΟΥΧΛΕΪΚΑ</t>
  </si>
  <si>
    <t>46ο ΝΗΠΙΑΓΩΓΕΙΟ ΠΑΤΡΩΝ</t>
  </si>
  <si>
    <t>ΒΑΣΙΛΕΙΑΔΟΥ 5</t>
  </si>
  <si>
    <t>ΝΗΠΙΑΓΩΓΕΙΟ ΧΑΪΚΑΛΙΟΥ</t>
  </si>
  <si>
    <t>3ο ΝΗΠΙΑΓΩΓΕΙΟ ΠΑΤΡΩΝ</t>
  </si>
  <si>
    <t>ΔΗΜΗΤΡΙΟΥ ΥΨΗΛΑΝΤΟΥ 34Α</t>
  </si>
  <si>
    <t>2ο ΔΗΜΟΤΙΚΟ ΣΧΟΛΕΙΟ ΟΒΡΥΑΣ</t>
  </si>
  <si>
    <t>ΟΒΡΥΑ</t>
  </si>
  <si>
    <t>ΕΛ ΒΕΝΙΖΕΛΟΥ 1-3</t>
  </si>
  <si>
    <t>12ο ΔΗΜΟΤΙΚΟ ΣΧΟΛΕΙΟ ΠΑΤΡΑΣ</t>
  </si>
  <si>
    <t>ΠΑΡΜΕΝΙΔΟΥ  12 (Προσωρινή μεταστέγαση από Γεωργίου Ολυμπίου &amp; Σουλίου)</t>
  </si>
  <si>
    <t>15ο ΔΗΜΟΤΙΚΟ ΣΧΟΛΕΙΟ ΠΑΤΡΩΝ</t>
  </si>
  <si>
    <t>ΚΑΛΑΒΡΥΤΩΝ ΚΑΙ ΠΟΝΤΟΥ</t>
  </si>
  <si>
    <t>42ο ΔΗΜΟΤΙΚΟ ΣΧΟΛΕΙΟ ΠΑΤΡΩΝ</t>
  </si>
  <si>
    <t>ΣΤΡΟΦΑΔΩΝ ΚΑΙ ΡΟΒΕΡΤΟΥ ΚΩΧ 3</t>
  </si>
  <si>
    <t>ΜΕΤΟΧΙΟΥ</t>
  </si>
  <si>
    <t>ΝΗΠΙΑΓΩΓΕΙΟ ΛΑΠΠΑ</t>
  </si>
  <si>
    <t>ΛΑΠΠΑ</t>
  </si>
  <si>
    <t>2ο ΝΗΠΙΑΓΩΓΕΙΟ ΒΡΑΧΝΑΙΪΚΩΝ</t>
  </si>
  <si>
    <t>ΒΑΣΙΛΕΙΟΥ ΘΑΝΟΠΟΥΛΟΥ 20</t>
  </si>
  <si>
    <t>1ο ΝΗΠΙΑΓΩΓΕΙΟ ΚΑΤΩ ΑΧΑΪΑΣ</t>
  </si>
  <si>
    <t>ΤΕΡΜΑ ΔΕΞΑΜΕΝΟΥ</t>
  </si>
  <si>
    <t>1ο ΝΗΠΙΑΓΩΓΕΙΟ ΒΡΑΧΝΑΙΙΚΩΝ</t>
  </si>
  <si>
    <t>ΣΤΑΜΑΤΗ ΠΑΠΑΔΟΠΟΥΛΟΥ 9</t>
  </si>
  <si>
    <t>68ο ΝΗΠΙΑΓΩΓΕΙΟ ΠΑΤΡΩΝ</t>
  </si>
  <si>
    <t>ΑΝΘΕΜΙΟΥ 3 , A-ΤΜΗΜΑ   &amp;   ΑΝΘΕΜΙΟΥ11 , B - ΤΜΗΜΑ</t>
  </si>
  <si>
    <t>ΔΗΜΟΤΙΚΟ ΣΧΟΛΕΙΟ ΑΒΥΘΟΥ</t>
  </si>
  <si>
    <t>ΑΒΥΘΟΣ</t>
  </si>
  <si>
    <t>ΤΑΞΙΑΡΧΩΝ   ΑΒΥΘΟΣ  ΣΥΜΠΟΛΙΤΕΙΑΣ 2</t>
  </si>
  <si>
    <t>ΔΗΜΟΤΙΚΟ ΣΧΟΛΕΙΟ ΑΙΓΕΙΡΑΣ</t>
  </si>
  <si>
    <t>ΑΙΓΕΙΡΑ</t>
  </si>
  <si>
    <t>ΑΙΓΕΙΡΑ ΑΧΑΪΑΣ</t>
  </si>
  <si>
    <t>47ο ΝΗΠΙΑΓΩΓΕΙΟ ΠΑΤΡΩΝ</t>
  </si>
  <si>
    <t>ΑΝΘΕΜΙΟΥ 4</t>
  </si>
  <si>
    <t>1ο ΝΗΠΙΑΓΩΓΕΙΟ ΡΙΟΥ</t>
  </si>
  <si>
    <t>ΣΩΜΕΡΣΕΤ ΚΑΙ ΖΩΓΡΑΦΟΥ 125</t>
  </si>
  <si>
    <t>1ο ΔΗΜΟΤΙΚΟ ΣΧΟΛΕΙΟ ΑΙΓΙΟΥ</t>
  </si>
  <si>
    <t>ΚΟΛΟΚΟΤΡΩΝΗ 23</t>
  </si>
  <si>
    <t>ΔΗΜΟΤΙΚΟ ΣΧΟΛΕΙΟ ΚΑΜΑΡΩΝ ΑΙΓΙΑΛΕΙΑΣ</t>
  </si>
  <si>
    <t>ΔΗΜΟΤΙΚΟ ΣΧΟΛΕΙΟ ΤΕΜΕΝΗΣ</t>
  </si>
  <si>
    <t>Τέμενη,</t>
  </si>
  <si>
    <t>ΟΛΟΗΜΕΡΟ ΔΗΜΟΤΙΚΟ ΣΧΟΛΕΙΟ ΚΟΥΛΟΥΡΑΣ ΑΙΓΙΑΛΕΙΑΣ</t>
  </si>
  <si>
    <t>ΚΟΥΛΟΥΡΑ ΑΙΓΙΟΥ</t>
  </si>
  <si>
    <t>ΜΟΝΗΣ ΤΑΞΙΑΡΧΩΝ 62</t>
  </si>
  <si>
    <t>ΣΕΛΙΝΟΥΝΤΟΣ</t>
  </si>
  <si>
    <t>ΔΗΜΟΤΙΚΟ ΣΧΟΛΕΙΟ ΣΕΛΙΝΟΥΝΤΑ</t>
  </si>
  <si>
    <t>ΣΕΛΙΝΟΥΝΤΑΣ</t>
  </si>
  <si>
    <t>ΣΕΛΙΝΟΥΝΤΑΣ ΑΙΓΙΟΥ</t>
  </si>
  <si>
    <t>2ο ΔΗΜΟΤΙΚΟ ΣΧΟΛΕΙΟ ΑΚΡΑΤΑΣ</t>
  </si>
  <si>
    <t>ΑΚΡΑΤΑ</t>
  </si>
  <si>
    <t>ΑΙΓΑΙΟΥ 14</t>
  </si>
  <si>
    <t>ΧΑΛΑΝΔΡΙΤΣΗΣ</t>
  </si>
  <si>
    <t>ΝΗΠΙΑΓΩΓΕΙΟ ΧΑΛΑΝΔΡΙΤΣΑΣ</t>
  </si>
  <si>
    <t>ΧΑΛΑΝΔΡΙΤΣΑΣ</t>
  </si>
  <si>
    <t>ΧΑΛΑΝΔΡΙΤΣΑ</t>
  </si>
  <si>
    <t>1ο ΔΗΜΟΤΙΚΟ ΣΧΟΛΕΙΟ ΑΚΡΑΤΑΣ</t>
  </si>
  <si>
    <t>3ο ΔΗΜΟΤΙΚΟ ΣΧΟΛΕΙΟ ΑΙΓΙΟΥ</t>
  </si>
  <si>
    <t>Αίγιο</t>
  </si>
  <si>
    <t>ΑΓΙΟΥ ΛΕΟΝΤΙΟΥ 28</t>
  </si>
  <si>
    <t>13ο ΔΗΜΟΤΙΚΟ ΣΧΟΛΕΙΟ ΠΑΤΡΩΝ</t>
  </si>
  <si>
    <t>ΑΓ ΤΡΙΑΔΑΣ 70</t>
  </si>
  <si>
    <t>2ο ΔΗΜΟΤΙΚΟ ΣΧΟΛΕΙΟ ΑΙΓΙΟΥ</t>
  </si>
  <si>
    <t>ΡΩΜΑΝΙΩΛΗ 43</t>
  </si>
  <si>
    <t>48ο ΝΗΠΙΑΓΩΓΕΙΟ ΠΑΤΡΩΝ</t>
  </si>
  <si>
    <t>2ο ΝΗΠΙΑΓΩΓΕΙΟ ΔΕΜΕΝΙΚΩΝ</t>
  </si>
  <si>
    <t>ΚΡΕΣΤΑΙΝΩΝ  ΔΕΜΕΝΙΚΩΝ 59</t>
  </si>
  <si>
    <t>ΝΗΠΙΑΓΩΓΕΙΟ ΣΑΡΑΒΑΛΙΟΥ</t>
  </si>
  <si>
    <t>ΣΑΡΑΒΑΛΙ</t>
  </si>
  <si>
    <t>8ο ΔΗΜΟΤΙΚΟ ΣΧΟΛΕΙΟ ΠΑΤΡΑΣ - ΓΕΩΡΓΙΟΣ ΓΛΑΡΑΚΗΣ</t>
  </si>
  <si>
    <t>Π.Π. ΓΕΡΜΑΝΟΥ 186</t>
  </si>
  <si>
    <t>ΝΗΠΙΑΓΩΓΕΙΟ ΔΡΕΠΑΝΟΥ</t>
  </si>
  <si>
    <t>ΔΡΕΠΑΝΟ ΡΙΟΥ</t>
  </si>
  <si>
    <t>23ο ΔΗΜΟΤΙΚΟ ΣΧΟΛΕΙΟ ΠΑΤΡΩΝ</t>
  </si>
  <si>
    <t>ΠΑΝΕΠΙΣΤΗΜΙΟΥ 67</t>
  </si>
  <si>
    <t>ΑΛΙΣΣΟΥ</t>
  </si>
  <si>
    <t>ΔΗΜΟΤΙΚΟ ΣΧΟΛΕΙΟ ΑΝΩ ΑΛΙΣΣΟΥ</t>
  </si>
  <si>
    <t>Άνω Αλισσός</t>
  </si>
  <si>
    <t>9ο ΔΗΜΟΤΙΚΟ ΣΧΟΛΕΙΟ ΑΙΓΙΟΥ</t>
  </si>
  <si>
    <t>10ο ΔΗΜΟΤΙΚΟ ΣΧΟΛΕΙΟ ΑΙΓΙΟΥ</t>
  </si>
  <si>
    <t>ΛΕΟΝΤΙΟΥ</t>
  </si>
  <si>
    <t>ΔΗΜΟΤΙΚΟ ΣΧΟΛΕΙΟ ΛΕΟΝΤΙΟΥ</t>
  </si>
  <si>
    <t>Λεόντιο</t>
  </si>
  <si>
    <t>ΛΕΟΝΤΙΟ ΑΧΑΪΑΣ</t>
  </si>
  <si>
    <t>ΔΗΜΟΤΙΚΟ ΣΧΟΛΕΙΟ ΚΡΗΝΗΣ ΠΑΤΡΩΝ</t>
  </si>
  <si>
    <t>ΝΙΦΟΡΑΙΙΚΩΝ</t>
  </si>
  <si>
    <t>ΝΗΠΙΑΓΩΓΕΙΟ ΝΙΦΟΡΑΙΪΚΩΝ</t>
  </si>
  <si>
    <t>ΝΙΦΟΡΑΙΪΚΩΝ</t>
  </si>
  <si>
    <t>ΔΗΜΟΤΙΚΟ ΣΧΟΛΕΙΟ ΚΑΤΩ ΜΑΖΑΡΑΚΙΟΥ</t>
  </si>
  <si>
    <t>ΚΑΤΩ ΜΑΖΑΡΑΚΙ ΔΥΤ.ΑΧΑΙΑΣ</t>
  </si>
  <si>
    <t>75ο ΝΗΠΙΑΓΩΓΕΙΟ ΠΑΤΡΩΝ</t>
  </si>
  <si>
    <t>ΑΘΗΝΩΝ 266</t>
  </si>
  <si>
    <t>ΔΗΜΟΤΙΚΟ ΣΧΟΛΕΙΟ ΑΡΑΧΩΒΙΤΙΚΩΝ</t>
  </si>
  <si>
    <t>ΑΡΑΧΩΒΙΤΙΚΑ</t>
  </si>
  <si>
    <t>ΕΘΝΙΚΗΣ ΑΝΤΙΣΤΑΣΗΣ</t>
  </si>
  <si>
    <t>ΕΛΙΚΗΣ</t>
  </si>
  <si>
    <t>ΔΗΜΟΤΙΚΟ ΣΧΟΛΕΙΟ ΕΛΙΚΗΣ</t>
  </si>
  <si>
    <t>ΕΛΙΚΗ</t>
  </si>
  <si>
    <t>ΠΕΟ ΠΑΤΡΩΝ-ΚΟΡΙΝΘΟΥ ΕΛΙΚΗ</t>
  </si>
  <si>
    <t>ΔΗΜΟΤΙΚΟ ΣΧΟΛΕΙΟ ΔΙΑΚΟΠΤΟΥ</t>
  </si>
  <si>
    <t>ΙΣΩΜΑΤΟΣ</t>
  </si>
  <si>
    <t>ΔΗΜΟΤΙΚΟ ΣΧΟΛΕΙΟ ΙΣΩΜΑΤΟΣ</t>
  </si>
  <si>
    <t>ΙΣΩΜΑ</t>
  </si>
  <si>
    <t>ΙΣΩΜΑ ΦΑΡΡΩΝ</t>
  </si>
  <si>
    <t>ΔΗΜΟΤΙΚΟ ΣΧΟΛΕΙΟ ΑΡΛΑΣ</t>
  </si>
  <si>
    <t>ΑΡΛΑ ΑΧΑΪΑΣ</t>
  </si>
  <si>
    <t>ΔΗΜΟΤΙΚΟ ΣΧΟΛΕΙΟ ΛΟΥΣΙΚΩΝ</t>
  </si>
  <si>
    <t>ΛΟΥΣΙΚΑ</t>
  </si>
  <si>
    <t>32ο ΔΗΜΟΤΙΚΟ ΣΧΟΛΕΙΟ ΠΑΤΡΩΝ</t>
  </si>
  <si>
    <t>ΣΑΜΟΘΡΑΚΗΣ ΚΑΙ ΣΚΙΑΘΟΥ</t>
  </si>
  <si>
    <t>33ο ΔΗΜΟΤΙΚΟ ΣΧΟΛΕΙΟ ΠΑΤΡΩΝ</t>
  </si>
  <si>
    <t>ΑΚΡΩΤΗΡΙΟΥ 83</t>
  </si>
  <si>
    <t>65ο ΔΗΜΟΤΙΚΟ ΣΧΟΛΕΙΟ ΠΑΤΡΩΝ</t>
  </si>
  <si>
    <t>19ο ΔΗΜΟΤΙΚΟ ΣΧΟΛΕΙΟ ΠΑΤΡΩΝ</t>
  </si>
  <si>
    <t>3ο ΔΗΜΟΤΙΚΟ ΣΧΟΛΕΙΟ ΚΑΤΩ ΑΧΑΪΑΣ</t>
  </si>
  <si>
    <t>ΤΕΡΜΑ 25ης Μαρτίου</t>
  </si>
  <si>
    <t>1ο ΔΗΜΟΤΙΚΟ ΣΧΟΛΕΙΟ ΠΑΤΡΩΝ</t>
  </si>
  <si>
    <t>ΟΣΣΗΣ 2-4</t>
  </si>
  <si>
    <t>24ο ΔΗΜΟΤΙΚΟ ΣΧΟΛΕΙΟ ΠΑΤΡΩΝ</t>
  </si>
  <si>
    <t>ΑΝΘΕΙΑΣ 195</t>
  </si>
  <si>
    <t>2ο ΔΗΜΟΤΙΚΟ ΣΧΟΛΕΙΟ ΠΑΤΡΩΝ - ΣΤΡΟΥΜΠΕΙΟ</t>
  </si>
  <si>
    <t>ΔΗΜΟΤΙΚΟ ΣΧΟΛΕΙΟ ΚΑΡΕΪΚΩΝ</t>
  </si>
  <si>
    <t>ΚΑΡΕΪΚΑ</t>
  </si>
  <si>
    <t>7ο ΔΗΜΟΤΙΚΟ ΣΧΟΛΕΙΟ ΑΙΓΙΟΥ</t>
  </si>
  <si>
    <t>ΣΤΑΦΙΔΑΛΩΝΑ-ΡΟΔΩΝ 13</t>
  </si>
  <si>
    <t>ΔΗΜΟΤΙΚΟ ΣΧΟΛΕΙΟ ΚΑΓΚΑΔΙΟΥ</t>
  </si>
  <si>
    <t>ΚΑΓΚΑΔΙ</t>
  </si>
  <si>
    <t>ΔΗΜΟΤΙΚΟ ΣΧΟΛΕΙΟ ΚΑΜΙΝΙΩΝ</t>
  </si>
  <si>
    <t>ΚΑΜΙΝΙA</t>
  </si>
  <si>
    <t>ΠΑΤΡΩΝ ΠΥΡΓΟΥ 601</t>
  </si>
  <si>
    <t>ΚΛΕΙΤΟΡΙΑΣ</t>
  </si>
  <si>
    <t>ΝΗΠΙΑΓΩΓΕΙΟ ΚΛΕΙΤΟΡΙΑΣ</t>
  </si>
  <si>
    <t>ΚΛΕΙΤΟΡΙΑ ΑΧΑΪΑΣ</t>
  </si>
  <si>
    <t>ΝΗΠΙΑΓΩΓΕΙΟ ΣΚΕΠΑΣΤΟΥ</t>
  </si>
  <si>
    <t>ΝΗΠΙΑΓΩΓΕΙΟ ΔΑΦΝΗΣ</t>
  </si>
  <si>
    <t>ΔΑΦΝΗ</t>
  </si>
  <si>
    <t>ΔΗΜΟΤΙΚΟ ΣΧΟΛΕΙΟ ΚΑΤΩ ΚΑΣΤΡΙΤΣΙΟΥ</t>
  </si>
  <si>
    <t>ΠΑΝΕΠΙΣΤΗΜΙΟΥΠΟΛΗ ΠΑΤΡΩΝ</t>
  </si>
  <si>
    <t>51ο ΔΗΜΟΤΙΚΟ ΣΧΟΛΕΙΟ ΠΑΤΡΩΝ</t>
  </si>
  <si>
    <t>ΚΡΕΣΤΕΝΩΝ 10</t>
  </si>
  <si>
    <t>ΠΑΟΥ</t>
  </si>
  <si>
    <t>ΔΗΜΟΤΙΚΟ ΣΧΟΛΕΙΟ ΠΑΟΣ</t>
  </si>
  <si>
    <t>ΠΑΟΣ</t>
  </si>
  <si>
    <t>ΔΗΜΟΤΙΚΟ ΣΧΟΛΕΙΟ ΨΩΦΙΔΑΣ</t>
  </si>
  <si>
    <t>7ο ΔΗΜΟΤΙΚΟ ΣΧΟΛΕΙΟ ΠΑΤΡΑΣ</t>
  </si>
  <si>
    <t>4ο ΔΗΜΟΤΙΚΟ ΣΧΟΛΕΙΟ ΠΑΤΡΩΝ</t>
  </si>
  <si>
    <t>ΓΕΩΡΓΙΟΥ ΡΟΥΦΟΥ 62</t>
  </si>
  <si>
    <t>16ο ΔΗΜΟΤΙΚΟ ΣΧΟΛΕΙΟ ΠΑΤΡΩΝ - ΚΩΣΤΗΣ ΠΑΛΑΜΑΣ</t>
  </si>
  <si>
    <t>ΚΩΣΤΗ ΠΑΛΑΜΑ 95</t>
  </si>
  <si>
    <t>20ο ΔΗΜΟΤΙΚΟ ΣΧΟΛΕΙΟ ΠΑΤΡΩΝ</t>
  </si>
  <si>
    <t>ΝΑΥΠΑΚΤΟΥ 29</t>
  </si>
  <si>
    <t>ΜΑΡΑΓΚΟΠΟΥΛΕΙΟ ΔΗΜΟΤΙΚΟ ΣΧΟΛΕΙΟ ΒΡΑΧΝΑΙΙΚΩΝ</t>
  </si>
  <si>
    <t>ΒΡΑΧΝΑΙΙΚΑ</t>
  </si>
  <si>
    <t>Π.Ε.Ο. ΠΑΤΡΩΝ ΠΥΡΓΟΥ 164</t>
  </si>
  <si>
    <t>34ο ΔΗΜΟΤΙΚΟ ΣΧΟΛΕΙΟ ΠΑΤΡΩΝ</t>
  </si>
  <si>
    <t>ΠΑΝΕΠΙΣΤΗΜΙΟΥ ΚΑΙ ΑΛΕΞΑΝΔΡΟΥΠΟΛΕΩΣ</t>
  </si>
  <si>
    <t>40ο ΔΗΜΟΤΙΚΟ ΣΧΟΛΕΙΟ ΠΑΤΡΩΝ</t>
  </si>
  <si>
    <t>ΘΕΟΦΡΑΣΤΟΥ 49</t>
  </si>
  <si>
    <t>56ο ΔΗΜΟΤΙΚΟ ΣΧΟΛΕΙΟ ΠΑΤΡΩΝ</t>
  </si>
  <si>
    <t>64ο ΔΗΜΟΤΙΚΟ ΣΧΟΛΕΙΟ ΠΑΤΡΩΝ</t>
  </si>
  <si>
    <t>Δήμου  Ερυμάνθου</t>
  </si>
  <si>
    <t>Χαλανδρίτσα</t>
  </si>
  <si>
    <t>43ο ΔΗΜΟΤΙΚΟ ΣΧΟΛΕΙΟ ΠΑΤΡΩΝ</t>
  </si>
  <si>
    <t>ΑΡΕΘΑ 180</t>
  </si>
  <si>
    <t>50ο ΔΗΜΟΤΙΚΟ ΣΧΟΛΕΙΟ ΠΑΤΡΩΝ</t>
  </si>
  <si>
    <t>ΡΑΓΚΑΒΗ ΚΑΙ ΜΩΡΑΪΤΙΝΗ 18</t>
  </si>
  <si>
    <t>ΔΗΜΟΤΙΚΟ ΣΧΟΛΕΙΟ ΛΑΠΠΑ</t>
  </si>
  <si>
    <t>ΠΕΟ ΠΑΤΡΩΝ ΠΥΡΓΟΥ</t>
  </si>
  <si>
    <t>2ο ΔΗΜΟΤΙΚΟ ΣΧΟΛΕΙΟ ΚΑΤΩ ΑΧΑΪΑΣ</t>
  </si>
  <si>
    <t>Κάτω Αχαΐα</t>
  </si>
  <si>
    <t>ΑΓΙΑΣ ΤΡΙΑΔΟΣ 25</t>
  </si>
  <si>
    <t>59ο ΔΗΜΟΤΙΚΟ ΣΧΟΛΕΙΟ ΠΑΤΡΩΝ</t>
  </si>
  <si>
    <t>Σκιόεσσα Πατρών</t>
  </si>
  <si>
    <t>Αγίου Δημητρίου Σκιόεσσας 303</t>
  </si>
  <si>
    <t>1ο ΔΗΜΟΤΙΚΟ ΣΧΟΛΕΙΟ ΠΑΡΑΛΙΑΣ</t>
  </si>
  <si>
    <t>62ο ΔΗΜΟΤΙΚΟ ΣΧΟΛΕΙΟ ΠΑΤΡΑΣ</t>
  </si>
  <si>
    <t>ΑΡΗΤΗΣ  ΠΑΡΑΛΙΑ ΠΡΟΑΣΤΙΟΥ 1</t>
  </si>
  <si>
    <t>3ο ΔΗΜΟΤΙΚΟ ΣΧΟΛΕΙΟ ΠΑΡΑΛΙΑΣ ΠΑΤΡΩΝ</t>
  </si>
  <si>
    <t>ΠΑΡΑΛΙΑ ΠΑΤΡΩΝ</t>
  </si>
  <si>
    <t>ΑΘ. ΑΝΑΓΝΩΣΤΟΠΟΥΛΟΥ-ΕΡΓΑΤΙΚΕΣ ΚΑΤΟΙΚΙΕΣ ΠΑΡΑΛΙΑΣ ΠΑΤΡΩΝ</t>
  </si>
  <si>
    <t>ΔΗΜΟΤΙΚΟ ΣΧΟΛΕΙΟ ΑΝΩ ΚΑΣΤΡΙΤΣΙΟΥ</t>
  </si>
  <si>
    <t>ΑΝΩ ΚΑΣΤΡΙΤΣΙ,</t>
  </si>
  <si>
    <t>3ο ΝΗΠΙΑΓΩΓΕΙΟ ΚΑΤΩ ΑΧΑΪΑΣ</t>
  </si>
  <si>
    <t>ΓΕΩΡΓΟΥΛΟΠΟΥΛΟΥ</t>
  </si>
  <si>
    <t>ΔΗΜΟΤΙΚΟ ΣΧΟΛΕΙΟ ΚΛΕΙΤΟΡΙΑΣ</t>
  </si>
  <si>
    <t>ΚΛΕΙΤΟΡΙΑ</t>
  </si>
  <si>
    <t>ΚΑΛΛΙΘΕΑΣ</t>
  </si>
  <si>
    <t>ΔΗΜΟΤΙΚΟ ΣΧΟΛΕΙΟ ΚΑΛΛΙΘΕΑΣ ΠΑΤΡΩΝ</t>
  </si>
  <si>
    <t>ΚΑΛΛΙΘΕΑ ΠΑΤΡΩΝ</t>
  </si>
  <si>
    <t>ΑΓ. ΙΩΑΝ. ΧΡΥΣΟΣΤΟΜΟΥ</t>
  </si>
  <si>
    <t>ΔΗΜΟΤΙΚΟ ΣΧΟΛΕΙΟ ΜΑΤΑΡΑΓΚΑ</t>
  </si>
  <si>
    <t>ΝΗΠΙΑΓΩΓΕΙΟ ΒΑΣΙΛΙΚΟΥ ΑΧΑΙΑΣ</t>
  </si>
  <si>
    <t>ΒΑΣΙΛΙΚΟ ΑΧΑΪΑΣ</t>
  </si>
  <si>
    <t>ΔΗΜΟΤΙΚΟ ΣΧΟΛΕΙΟ ΣΤΑΥΡΟΔΡΟΜΙΟΥ</t>
  </si>
  <si>
    <t>ΠΛΑΤΑΝΙΟΥ</t>
  </si>
  <si>
    <t>Ιδιωτικό - Ισότιμο Δημοτικό - Φιλεκπαιδευτική Εταιρεία, Αρσάκεια - Τοσίτσεια Σχολεία - ΑΡΣΑΚΕΙΟ ΔΗΜΟΤΙΚΟ ΣΧΟΛΕΙΟ ΠΑΤΡΩΝ</t>
  </si>
  <si>
    <t>ΠΛΑΤΑΝΙ ΡΙΟΥ</t>
  </si>
  <si>
    <t>ΑΓΙΑΣ ΠΑΡΑΣΚΕΥΗΣ</t>
  </si>
  <si>
    <t>ΙΔΙΩΤΙΚΟ ΔΗΜΟΤΙΚΟ ΠΑΤΡΑΣ ΕΚΠΑΙΔΕΥΤΗΡΙΑ ΑΝΑΓΕΝΝΗΣΗ ΙΚΕ</t>
  </si>
  <si>
    <t>ΓΗΡΟΚΟΜΕΙΟΥ 61</t>
  </si>
  <si>
    <t>ΙΔΙΩΤΙΚΟ ΝΗΠΙΑΓΩΓΕΙΟ ΑΙΓΙΟ - ΔΗΜΟΠΟΥΛΟΥ ΜΑΡΙΑΝΘΗ</t>
  </si>
  <si>
    <t>ΝΙΚΟΛΑΟΥ ΠΛΑΣΤΗΡΑ 220</t>
  </si>
  <si>
    <t>ΙΔΙΩΤΙΚΟ ΝΗΠΙΑΓΩΓΕΙΟ ΑΙΓΙΟ - ΝΙΚΟΛΟΠΟΥΛΟΥ ΤΡΙΣΕΥΓΕΝΗ</t>
  </si>
  <si>
    <t>ΝΙΚΟΛΑΟΥ ΠΛΑΣΤΗΡΑ 66</t>
  </si>
  <si>
    <t>ΙΔΙΩΤΙΚΟ ΝΗΠΙΑΓΩΓΕΙΟ ΜΥΡΤΙΑ ΑΙΓΙΟΥ - ΣΩΤΗΡΟΠΟΥΛΟΥ ΦΑΝΗ</t>
  </si>
  <si>
    <t>ΜΥΡΤΙΑ ΑΙΓΙΟΥ</t>
  </si>
  <si>
    <t>ΠΑΡΟΔΟΣ ΜΕΝΕΛΑΟΥ ΜΥΡΤΙΑ</t>
  </si>
  <si>
    <t>ΙΔΙΩΤΙΚΟ ΝΗΠΙΑΓΩΓΕΙΟ ΠΑΤΡΑ - ΙΔΙΩΤΙΚΟ ΝΗΠΙΑΓΩΓΕΙΟ ΑΝΑΓΕΝΝΗΣΗ</t>
  </si>
  <si>
    <t>ΙΔΙΩΤΙΚΟ ΝΗΠΙΑΓΩΓΕΙΟ ΠΛΑΤΑΝΙ ΡΙΟΥ - ΑΡΣΑΚΕΙΟ ΝΗΠΙΑΓΩΓΕΙΟ ΠΑΤΡΩΝ</t>
  </si>
  <si>
    <t>ΑΓΙΑ ΠΑΡΑΣΚΕΥΗ</t>
  </si>
  <si>
    <t>ΙΔΙΩΤΙΚΟ ΝΗΠΙΑΓΩΓΕΙΟ ΤΟ ΠΑΡΑΜΥΘΙ ΙΚΕ</t>
  </si>
  <si>
    <t>ΑΡΜΕΝΙΣΤΗ 9</t>
  </si>
  <si>
    <t>ΙΔΙΩΤΙΚΟ ΣΥΣΤΕΓΑΖΟΜΕΝΟ ΝΗΠΙΑΓΩΓΕΙΟ - ΝΑΥΤΙΛΟΣ</t>
  </si>
  <si>
    <t>ΡΙΟ ΠΑΤΡΩΝ</t>
  </si>
  <si>
    <t>ΗΡΩΩΝ ΠΟΛΥΤΕΧΝΕΙΟΥ 50</t>
  </si>
  <si>
    <t>Ιδιωτικό Συστεγαζόμενο Νηπιαγωγείο - ΠΕΛΑΡΓΟΣ Α.Ε.</t>
  </si>
  <si>
    <t>ΠΕΛΟΠΟΣ 86</t>
  </si>
  <si>
    <t>ΙΔΙΩΤΙΚΟ ΝΗΠΙΑΓΩΓΕΙΟ ΠΑΤΡΑ - ΙΔ. ΝΗΠ. ΚΑΡΑΠΑΠΑ ΚΩΝΣΤΑΝΤΙΝΑ</t>
  </si>
  <si>
    <t>ΚΛΑΔΕΟΥ 14</t>
  </si>
  <si>
    <t>Ιδιωτικό Συστεγαζόμενο Νηπιαγωγείο - ΤΟ ΑΕΡΟΣΤΑΤΟ ΤΗΣ ΠΑΤΡΑΣ</t>
  </si>
  <si>
    <t>ΙΩΑΝΝΗ ΔΙΑΚΙΔΗ 126</t>
  </si>
  <si>
    <t>Ιδιωτικό Συστεγαζόμενο Νηπιαγωγείο - ΑΙΚΑΤΕΡΙΝΗ ΓΕΩΡΜΑ</t>
  </si>
  <si>
    <t>ΗΡΩΩΝ ΠΟΛΥΤΕΧΝΕΙΟΥ  46-48</t>
  </si>
  <si>
    <t>ΙΔΙΩΤΙΚΟ ΝΗΠΙΑΓΩΓΕΙΟ ΠΑΤΡΑ ΜΑΡΙΑ ΑΝΤΩΝΙΑΔΗ ΜΟΝΟΠΡΟΣΩΠΗ ΕΠΕ</t>
  </si>
  <si>
    <t>Γ.ΔΡΟΣΙΝΗ  8</t>
  </si>
  <si>
    <t>Ιδιωτικό  Νηπιαγωγείο - ΣΚΟΥΡΑΣ ΠΑΥΛΟΣ</t>
  </si>
  <si>
    <t>ΜΕΣΑΤΙΔΑ ΑΧΑΪΑΣ</t>
  </si>
  <si>
    <t>ΠΑΤΡΩΝ ΚΛΑΟΥΣ-ΠΕΤΡΩΤΟ 20</t>
  </si>
  <si>
    <t>ΝΗΠΙΑΓΩΓΕΙΟ ΚΑΛΛΙΘΕΑΣ ΑΧΑΪΑΣ</t>
  </si>
  <si>
    <t>ΚΑΛΛΙΘΕΑ ΑΧΑΪΑΣ</t>
  </si>
  <si>
    <t>ΙΩΑΝΝΗ ΧΡΥΣΟΣΤΟΜΟΥ</t>
  </si>
  <si>
    <t>76ο ΝΗΠΙΑΓΩΓΕΙΟ ΠΑΤΡΩΝ</t>
  </si>
  <si>
    <t>ΙΔΙΩΤΙΚΟ ΝΗΠΙΑΓΩΓΕΙΟ ΑΙΓΙΟ - ΕΚΚΛΗΣΙΑΣΤΙΚΟΣ ΒΡΕΦΟΝΗΠΙΑΚΟΣ ΣΤΑΘΜΟΣ ΤΑ ΑΓΓΕΛΟΥΔΑΚΙΑ</t>
  </si>
  <si>
    <t>ΑΙΓΙΟ ΑΙΓΙΑΛΕΙΑΣ</t>
  </si>
  <si>
    <t>ΠΑΡΟΔΟΣ ΚΟΡΙΝΘΟΥ 1</t>
  </si>
  <si>
    <t>ΝΗΠΙΑΓΩΓΕΙΟ ΣΕΛΛΩΝ</t>
  </si>
  <si>
    <t>ΝΗΠΙΑΓΩΓΕΙΟ ΙΣΩΜΑΤΟΣ</t>
  </si>
  <si>
    <t>71ο ΝΗΠΙΑΓΩΓΕΙΟ ΠΑΤΡΩΝ</t>
  </si>
  <si>
    <t>ΠΙΤΤΑΚΟΥ 45</t>
  </si>
  <si>
    <t>ΣΥΣΤΕΓΑΖΟΜΕΝΟ ΙΔΙΩΤΙΚΟ ΝΗΠΙΑΓΩΓΕΙΟ - ΜΙΚΡΟ ΓΥΡΙ Ι.Κ.Ε.</t>
  </si>
  <si>
    <t>Μπενιζέλου Ρούφου 43</t>
  </si>
  <si>
    <t>ΛΟΓΓΟΥ</t>
  </si>
  <si>
    <t>ΙΔΙΩΤΙΚΟ ΝΗΠΙΑΓΩΓΕΙΟ - ΜΑΓΙΚΟΣ ΑΥΛΟΣ</t>
  </si>
  <si>
    <t>ΛΟΓΓΟΣ ΑΙΓΙΑΛΕΙΑΣ</t>
  </si>
  <si>
    <t>4ο ΝΗΠΙΑΓΩΓΕΙΟ ΚΑΤΩ ΑΧΑΪΑΣ</t>
  </si>
  <si>
    <t>Ιωάννου Προδρόμου</t>
  </si>
  <si>
    <t>Ιδιωτικό Συστεγαζόμενο Νηπιαγωγείο - MyPlayschool Ε.Π.Ε.</t>
  </si>
  <si>
    <t>Αώου και Βουραϊκού 1</t>
  </si>
  <si>
    <t>Ιδιωτικό Συστεγαζόμενο Νηπιαγωγείο - ΣΕΡΑΦΙΝΟ ΤΟ ΣΚΑΤΖΟΧΟΙΡΑΚΙ</t>
  </si>
  <si>
    <t>Μαυροκορδάτου 10</t>
  </si>
  <si>
    <t>ΘΕΣΗ ΣΥΜΒΟΥΛΟΥ ΕΚΠΑΙΔΕΥΣΗΣ Π.Ε. ΑΧΑΪΑΣ</t>
  </si>
  <si>
    <t>ΑΝΑΣΤΟΛΗ</t>
  </si>
  <si>
    <t>ΣΧΟΛΙΚΗ ΜΟΝΑΔΑ</t>
  </si>
  <si>
    <t>ΛΕΙΤΟΥΡΓΙΚΟΤΗΤΑ</t>
  </si>
  <si>
    <t>ΟΡΓΑΝΙΚΟΤΗΤΑ</t>
  </si>
  <si>
    <t>ΟΜΑΔΑ</t>
  </si>
  <si>
    <t>ΔΗΜΟΣ</t>
  </si>
  <si>
    <t>ΔΗΜΟΤΙΚΗ ΕΝΟΤΗΤΑ</t>
  </si>
  <si>
    <t>ΚΟΙΝΟΤΗΤΑ</t>
  </si>
  <si>
    <t>Στήλη1</t>
  </si>
  <si>
    <t>1η ΘΕΣΗ ΣΥΜΒΟΥΛΟΥ ΕΚΠΑΙΔΕΥΣΗΣ ΔΑΣΚΑΛΩΝ ΑΧΑΪΑΣ</t>
  </si>
  <si>
    <t>2η ΘΕΣΗ ΣΥΜΒΟΥΛΟΥ ΕΚΠΑΙΔΕΥΣΗΣ ΔΑΣΚΑΛΩΝ ΑΧΑΪΑΣ</t>
  </si>
  <si>
    <t>3η ΘΕΣΗ ΣΥΜΒΟΥΛΟΥ ΕΚΠΑΙΔΕΥΣΗΣ ΔΑΣΚΑΛΩΝ ΑΧΑΪΑΣ</t>
  </si>
  <si>
    <t>4η ΘΕΣΗ ΣΥΜΒΟΥΛΟΥ ΕΚΠΑΙΔΕΥΣΗΣ ΔΑΣΚΑΛΩΝ ΑΧΑΪΑΣ</t>
  </si>
  <si>
    <t>5η ΘΕΣΗ ΣΥΜΒΟΥΛΟΥ ΕΚΠΑΙΔΕΥΣΗΣ ΔΑΣΚΑΛΩΝ ΑΧΑΪΑΣ</t>
  </si>
  <si>
    <t>6η ΘΕΣΗ ΣΥΜΒΟΥΛΟΥ ΕΚΠΑΙΔΕΥΣΗΣ ΔΑΣΚΑΛΩΝ ΑΧΑΪΑΣ</t>
  </si>
  <si>
    <t>7η ΘΕΣΗ ΣΥΜΒΟΥΛΟΥ ΕΚΠΑΙΔΕΥΣΗΣ ΔΑΣΚΑΛΩΝ ΑΧΑΪΑΣ</t>
  </si>
  <si>
    <t>1η ΘΕΣΗ ΣΥΜΒΟΥΛΟΥ ΕΚΠΑΙΔΕΥΣΗΣ ΝΗΠΙΑΓΩΓΩΝ ΑΧΑΪΑΣ</t>
  </si>
  <si>
    <t>2η ΘΕΣΗ ΣΥΜΒΟΥΛΟΥ ΕΚΠΑΙΔΕΥΣΗΣ ΝΗΠΙΑΓΩΓΩΝ ΑΧΑΪΑΣ</t>
  </si>
  <si>
    <t>39ο ΔΗΜΟΤΙΚΟ ΣΧΟΛΕΙΟ ΠΑΤΡΩΝ</t>
  </si>
  <si>
    <t>ΝΕΟ ΣΟΥΛΙ ΠΑΤΡΩΝ</t>
  </si>
  <si>
    <t>70ο ΝΗΠΙΑΓΩΓΕΙΟ ΠΑΤΡΩΝ</t>
  </si>
  <si>
    <t>72ο ΝΗΠΙΑΓΩΓΕΙΟ ΠΑΤΡΩΝ</t>
  </si>
  <si>
    <t>ΠΑΝΑΧΑΪΚΟΥ ΤΕΡΜΑ</t>
  </si>
  <si>
    <t>ΡΩΜΑΝΟΣ</t>
  </si>
  <si>
    <t>ΕΛΕΚΙΣΤΡΑ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</si>
</sst>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trike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9" fillId="33" borderId="0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8" fillId="33" borderId="0" xfId="0" applyFont="1" applyFill="1" applyBorder="1"/>
    <xf numFmtId="0" fontId="0" fillId="0" borderId="18" xfId="0" applyBorder="1"/>
    <xf numFmtId="0" fontId="0" fillId="0" borderId="13" xfId="0" applyFont="1" applyBorder="1"/>
    <xf numFmtId="0" fontId="19" fillId="33" borderId="11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1" defaultTableStyle="TableStyleMedium9" defaultPivotStyle="PivotStyleLight16">
    <tableStyle name="Στυλ πίνακα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Πίνακας1" displayName="Πίνακας1" ref="A1:L311" totalsRowShown="0">
  <sortState ref="A2:L311">
    <sortCondition ref="A1"/>
  </sortState>
  <tableColumns count="12">
    <tableColumn id="12" name="Στήλη1"/>
    <tableColumn id="1" name="ΘΕΣΗ ΣΥΜΒΟΥΛΟΥ ΕΚΠΑΙΔΕΥΣΗΣ Π.Ε. ΑΧΑΪΑΣ"/>
    <tableColumn id="2" name="ΣΧΟΛΙΚΗ ΜΟΝΑΔΑ"/>
    <tableColumn id="3" name="ΛΕΙΤΟΥΡΓΙΚΟΤΗΤΑ"/>
    <tableColumn id="4" name="ΟΡΓΑΝΙΚΟΤΗΤΑ"/>
    <tableColumn id="5" name="ΟΜΑΔΑ"/>
    <tableColumn id="6" name="ΔΗΜΟΣ"/>
    <tableColumn id="7" name="ΔΗΜΟΤΙΚΗ ΕΝΟΤΗΤΑ"/>
    <tableColumn id="8" name="ΚΟΙΝΟΤΗΤΑ"/>
    <tableColumn id="9" name="Κωδ. ΥΠΠΘ"/>
    <tableColumn id="10" name="Περιοχή"/>
    <tableColumn id="11" name="Ταχ. Διεύθυνση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workbookViewId="0">
      <pane xSplit="3" ySplit="1" topLeftCell="F2" activePane="bottomRight" state="frozen"/>
      <selection activeCell="B1" sqref="B1"/>
      <selection pane="topRight" activeCell="D1" sqref="D1"/>
      <selection pane="bottomLeft" activeCell="B2" sqref="B2"/>
      <selection pane="bottomRight" activeCell="B228" sqref="B228:L311"/>
    </sheetView>
  </sheetViews>
  <sheetFormatPr defaultRowHeight="15"/>
  <cols>
    <col min="1" max="1" width="7.140625" hidden="1" customWidth="1"/>
    <col min="2" max="2" width="62.28515625" bestFit="1" customWidth="1"/>
    <col min="3" max="3" width="53.28515625" customWidth="1"/>
    <col min="4" max="4" width="12.5703125" customWidth="1"/>
    <col min="5" max="5" width="10" customWidth="1"/>
    <col min="6" max="6" width="8.85546875" customWidth="1"/>
    <col min="7" max="7" width="15.28515625" bestFit="1" customWidth="1"/>
    <col min="8" max="8" width="14.140625" customWidth="1"/>
    <col min="9" max="9" width="29.140625" customWidth="1"/>
    <col min="10" max="10" width="11" bestFit="1" customWidth="1"/>
    <col min="11" max="11" width="16.42578125" customWidth="1"/>
    <col min="12" max="12" width="46.85546875" customWidth="1"/>
  </cols>
  <sheetData>
    <row r="1" spans="1:12" ht="60.75" customHeight="1" thickBot="1">
      <c r="A1" t="s">
        <v>750</v>
      </c>
      <c r="B1" t="s">
        <v>741</v>
      </c>
      <c r="C1" t="s">
        <v>743</v>
      </c>
      <c r="D1" t="s">
        <v>744</v>
      </c>
      <c r="E1" t="s">
        <v>745</v>
      </c>
      <c r="F1" t="s">
        <v>746</v>
      </c>
      <c r="G1" t="s">
        <v>747</v>
      </c>
      <c r="H1" t="s">
        <v>748</v>
      </c>
      <c r="I1" t="s">
        <v>749</v>
      </c>
      <c r="J1" t="s">
        <v>0</v>
      </c>
      <c r="K1" t="s">
        <v>1</v>
      </c>
      <c r="L1" t="s">
        <v>2</v>
      </c>
    </row>
    <row r="2" spans="1:12" ht="15" customHeight="1">
      <c r="A2">
        <v>1</v>
      </c>
      <c r="B2" s="2" t="s">
        <v>751</v>
      </c>
      <c r="C2" s="14" t="s">
        <v>130</v>
      </c>
      <c r="D2" s="14" t="s">
        <v>742</v>
      </c>
      <c r="E2" s="3">
        <v>1</v>
      </c>
      <c r="F2" s="3">
        <v>2</v>
      </c>
      <c r="G2" s="3" t="s">
        <v>31</v>
      </c>
      <c r="H2" s="3" t="s">
        <v>36</v>
      </c>
      <c r="I2" s="3" t="s">
        <v>129</v>
      </c>
      <c r="J2" s="3" t="str">
        <f>"9520875"</f>
        <v>9520875</v>
      </c>
      <c r="K2" s="3" t="s">
        <v>131</v>
      </c>
      <c r="L2" s="4" t="s">
        <v>132</v>
      </c>
    </row>
    <row r="3" spans="1:12" ht="15" customHeight="1">
      <c r="A3">
        <v>1</v>
      </c>
      <c r="B3" s="5" t="s">
        <v>751</v>
      </c>
      <c r="C3" s="1" t="s">
        <v>521</v>
      </c>
      <c r="D3" s="1">
        <v>6</v>
      </c>
      <c r="E3" s="1">
        <v>6</v>
      </c>
      <c r="F3" s="1">
        <v>2</v>
      </c>
      <c r="G3" s="1" t="s">
        <v>31</v>
      </c>
      <c r="H3" s="1" t="s">
        <v>142</v>
      </c>
      <c r="I3" s="1" t="s">
        <v>142</v>
      </c>
      <c r="J3" s="1" t="str">
        <f>"9060013"</f>
        <v>9060013</v>
      </c>
      <c r="K3" s="1" t="s">
        <v>522</v>
      </c>
      <c r="L3" s="6" t="s">
        <v>523</v>
      </c>
    </row>
    <row r="4" spans="1:12" ht="15" customHeight="1">
      <c r="A4">
        <v>1</v>
      </c>
      <c r="B4" s="5" t="s">
        <v>751</v>
      </c>
      <c r="C4" s="1" t="s">
        <v>570</v>
      </c>
      <c r="D4" s="1">
        <v>8</v>
      </c>
      <c r="E4" s="1">
        <v>9</v>
      </c>
      <c r="F4" s="1">
        <v>2</v>
      </c>
      <c r="G4" s="1" t="s">
        <v>31</v>
      </c>
      <c r="H4" s="1" t="s">
        <v>9</v>
      </c>
      <c r="I4" s="1" t="s">
        <v>9</v>
      </c>
      <c r="J4" s="1" t="str">
        <f>"9060444"</f>
        <v>9060444</v>
      </c>
      <c r="K4" s="1" t="s">
        <v>32</v>
      </c>
      <c r="L4" s="6" t="s">
        <v>309</v>
      </c>
    </row>
    <row r="5" spans="1:12" ht="15" customHeight="1">
      <c r="A5">
        <v>1</v>
      </c>
      <c r="B5" s="5" t="s">
        <v>751</v>
      </c>
      <c r="C5" s="1" t="s">
        <v>528</v>
      </c>
      <c r="D5" s="1">
        <v>6</v>
      </c>
      <c r="E5" s="1">
        <v>6</v>
      </c>
      <c r="F5" s="1">
        <v>2</v>
      </c>
      <c r="G5" s="1" t="s">
        <v>31</v>
      </c>
      <c r="H5" s="1" t="s">
        <v>9</v>
      </c>
      <c r="I5" s="1" t="s">
        <v>9</v>
      </c>
      <c r="J5" s="1" t="str">
        <f>"9060004"</f>
        <v>9060004</v>
      </c>
      <c r="K5" s="1" t="s">
        <v>32</v>
      </c>
      <c r="L5" s="6" t="s">
        <v>529</v>
      </c>
    </row>
    <row r="6" spans="1:12" ht="15" customHeight="1">
      <c r="A6">
        <v>1</v>
      </c>
      <c r="B6" s="5" t="s">
        <v>751</v>
      </c>
      <c r="C6" s="1" t="s">
        <v>553</v>
      </c>
      <c r="D6" s="1">
        <v>12</v>
      </c>
      <c r="E6" s="1">
        <v>12</v>
      </c>
      <c r="F6" s="1">
        <v>2</v>
      </c>
      <c r="G6" s="1" t="s">
        <v>31</v>
      </c>
      <c r="H6" s="1" t="s">
        <v>9</v>
      </c>
      <c r="I6" s="1" t="s">
        <v>9</v>
      </c>
      <c r="J6" s="1" t="str">
        <f>"9060005"</f>
        <v>9060005</v>
      </c>
      <c r="K6" s="1" t="s">
        <v>32</v>
      </c>
      <c r="L6" s="6" t="s">
        <v>554</v>
      </c>
    </row>
    <row r="7" spans="1:12" ht="15" customHeight="1">
      <c r="A7">
        <v>1</v>
      </c>
      <c r="B7" s="5" t="s">
        <v>751</v>
      </c>
      <c r="C7" s="1" t="s">
        <v>548</v>
      </c>
      <c r="D7" s="1">
        <v>10</v>
      </c>
      <c r="E7" s="1">
        <v>11</v>
      </c>
      <c r="F7" s="1">
        <v>2</v>
      </c>
      <c r="G7" s="1" t="s">
        <v>31</v>
      </c>
      <c r="H7" s="1" t="s">
        <v>9</v>
      </c>
      <c r="I7" s="1" t="s">
        <v>9</v>
      </c>
      <c r="J7" s="1" t="str">
        <f>"9060006"</f>
        <v>9060006</v>
      </c>
      <c r="K7" s="1" t="s">
        <v>549</v>
      </c>
      <c r="L7" s="6" t="s">
        <v>550</v>
      </c>
    </row>
    <row r="8" spans="1:12" ht="15" customHeight="1">
      <c r="A8">
        <v>1</v>
      </c>
      <c r="B8" s="5" t="s">
        <v>751</v>
      </c>
      <c r="C8" s="1" t="s">
        <v>43</v>
      </c>
      <c r="D8" s="1">
        <v>6</v>
      </c>
      <c r="E8" s="1">
        <v>6</v>
      </c>
      <c r="F8" s="1">
        <v>2</v>
      </c>
      <c r="G8" s="1" t="s">
        <v>31</v>
      </c>
      <c r="H8" s="1" t="s">
        <v>9</v>
      </c>
      <c r="I8" s="1" t="s">
        <v>9</v>
      </c>
      <c r="J8" s="1" t="str">
        <f>"9060007"</f>
        <v>9060007</v>
      </c>
      <c r="K8" s="1" t="s">
        <v>44</v>
      </c>
      <c r="L8" s="6" t="s">
        <v>45</v>
      </c>
    </row>
    <row r="9" spans="1:12" ht="15" customHeight="1">
      <c r="A9">
        <v>1</v>
      </c>
      <c r="B9" s="5" t="s">
        <v>751</v>
      </c>
      <c r="C9" s="1" t="s">
        <v>301</v>
      </c>
      <c r="D9" s="1">
        <v>10</v>
      </c>
      <c r="E9" s="1">
        <v>10</v>
      </c>
      <c r="F9" s="1">
        <v>2</v>
      </c>
      <c r="G9" s="1" t="s">
        <v>31</v>
      </c>
      <c r="H9" s="1" t="s">
        <v>9</v>
      </c>
      <c r="I9" s="1" t="s">
        <v>9</v>
      </c>
      <c r="J9" s="1" t="str">
        <f>"9060008"</f>
        <v>9060008</v>
      </c>
      <c r="K9" s="1" t="s">
        <v>32</v>
      </c>
      <c r="L9" s="6" t="s">
        <v>302</v>
      </c>
    </row>
    <row r="10" spans="1:12" ht="15" customHeight="1">
      <c r="A10">
        <v>1</v>
      </c>
      <c r="B10" s="5" t="s">
        <v>751</v>
      </c>
      <c r="C10" s="1" t="s">
        <v>355</v>
      </c>
      <c r="D10" s="1">
        <v>6</v>
      </c>
      <c r="E10" s="1">
        <v>6</v>
      </c>
      <c r="F10" s="1">
        <v>2</v>
      </c>
      <c r="G10" s="1" t="s">
        <v>31</v>
      </c>
      <c r="H10" s="1" t="s">
        <v>9</v>
      </c>
      <c r="I10" s="1" t="s">
        <v>9</v>
      </c>
      <c r="J10" s="1" t="str">
        <f>"9060009"</f>
        <v>9060009</v>
      </c>
      <c r="K10" s="1" t="s">
        <v>356</v>
      </c>
      <c r="L10" s="6" t="s">
        <v>317</v>
      </c>
    </row>
    <row r="11" spans="1:12" ht="15" customHeight="1">
      <c r="A11">
        <v>1</v>
      </c>
      <c r="B11" s="5" t="s">
        <v>751</v>
      </c>
      <c r="C11" s="1" t="s">
        <v>614</v>
      </c>
      <c r="D11" s="1">
        <v>6</v>
      </c>
      <c r="E11" s="1">
        <v>6</v>
      </c>
      <c r="F11" s="1">
        <v>2</v>
      </c>
      <c r="G11" s="1" t="s">
        <v>31</v>
      </c>
      <c r="H11" s="1" t="s">
        <v>9</v>
      </c>
      <c r="I11" s="1" t="s">
        <v>9</v>
      </c>
      <c r="J11" s="1" t="str">
        <f>"9060010"</f>
        <v>9060010</v>
      </c>
      <c r="K11" s="1" t="s">
        <v>32</v>
      </c>
      <c r="L11" s="6" t="s">
        <v>615</v>
      </c>
    </row>
    <row r="12" spans="1:12" ht="15" customHeight="1">
      <c r="A12">
        <v>1</v>
      </c>
      <c r="B12" s="5" t="s">
        <v>751</v>
      </c>
      <c r="C12" s="1" t="s">
        <v>341</v>
      </c>
      <c r="D12" s="1">
        <v>2</v>
      </c>
      <c r="E12" s="1">
        <v>3</v>
      </c>
      <c r="F12" s="1">
        <v>2</v>
      </c>
      <c r="G12" s="1" t="s">
        <v>31</v>
      </c>
      <c r="H12" s="1" t="s">
        <v>9</v>
      </c>
      <c r="I12" s="1" t="s">
        <v>9</v>
      </c>
      <c r="J12" s="1" t="str">
        <f>"9060011"</f>
        <v>9060011</v>
      </c>
      <c r="K12" s="1" t="s">
        <v>342</v>
      </c>
      <c r="L12" s="6" t="s">
        <v>343</v>
      </c>
    </row>
    <row r="13" spans="1:12" ht="15" customHeight="1">
      <c r="A13">
        <v>1</v>
      </c>
      <c r="B13" s="5" t="s">
        <v>751</v>
      </c>
      <c r="C13" s="1" t="s">
        <v>569</v>
      </c>
      <c r="D13" s="1">
        <v>11</v>
      </c>
      <c r="E13" s="1">
        <v>12</v>
      </c>
      <c r="F13" s="1">
        <v>2</v>
      </c>
      <c r="G13" s="1" t="s">
        <v>31</v>
      </c>
      <c r="H13" s="1" t="s">
        <v>9</v>
      </c>
      <c r="I13" s="1" t="s">
        <v>9</v>
      </c>
      <c r="J13" s="1" t="str">
        <f>"9060012"</f>
        <v>9060012</v>
      </c>
      <c r="K13" s="1" t="s">
        <v>32</v>
      </c>
      <c r="L13" s="6" t="s">
        <v>289</v>
      </c>
    </row>
    <row r="14" spans="1:12" ht="15" customHeight="1">
      <c r="A14">
        <v>1</v>
      </c>
      <c r="B14" s="5" t="s">
        <v>751</v>
      </c>
      <c r="C14" s="1" t="s">
        <v>547</v>
      </c>
      <c r="D14" s="1">
        <v>6</v>
      </c>
      <c r="E14" s="1">
        <v>6</v>
      </c>
      <c r="F14" s="1">
        <v>2</v>
      </c>
      <c r="G14" s="1" t="s">
        <v>31</v>
      </c>
      <c r="H14" s="1" t="s">
        <v>251</v>
      </c>
      <c r="I14" s="1" t="s">
        <v>251</v>
      </c>
      <c r="J14" s="1" t="str">
        <f>"9060016"</f>
        <v>9060016</v>
      </c>
      <c r="K14" s="1" t="s">
        <v>541</v>
      </c>
      <c r="L14" s="6" t="s">
        <v>541</v>
      </c>
    </row>
    <row r="15" spans="1:12" ht="15" customHeight="1">
      <c r="A15">
        <v>1</v>
      </c>
      <c r="B15" s="5" t="s">
        <v>751</v>
      </c>
      <c r="C15" s="1" t="s">
        <v>590</v>
      </c>
      <c r="D15" s="1">
        <v>11</v>
      </c>
      <c r="E15" s="1">
        <v>10</v>
      </c>
      <c r="F15" s="1">
        <v>2</v>
      </c>
      <c r="G15" s="1" t="s">
        <v>31</v>
      </c>
      <c r="H15" s="1" t="s">
        <v>137</v>
      </c>
      <c r="I15" s="1" t="s">
        <v>137</v>
      </c>
      <c r="J15" s="1" t="str">
        <f>"9060024"</f>
        <v>9060024</v>
      </c>
      <c r="K15" s="1" t="s">
        <v>139</v>
      </c>
      <c r="L15" s="6" t="s">
        <v>139</v>
      </c>
    </row>
    <row r="16" spans="1:12" ht="15" customHeight="1">
      <c r="A16">
        <v>1</v>
      </c>
      <c r="B16" s="5" t="s">
        <v>751</v>
      </c>
      <c r="C16" s="1" t="s">
        <v>587</v>
      </c>
      <c r="D16" s="1">
        <v>6</v>
      </c>
      <c r="E16" s="1">
        <v>6</v>
      </c>
      <c r="F16" s="1">
        <v>2</v>
      </c>
      <c r="G16" s="1" t="s">
        <v>31</v>
      </c>
      <c r="H16" s="1" t="s">
        <v>137</v>
      </c>
      <c r="I16" s="1" t="s">
        <v>586</v>
      </c>
      <c r="J16" s="1" t="str">
        <f>"9060028"</f>
        <v>9060028</v>
      </c>
      <c r="K16" s="1" t="s">
        <v>588</v>
      </c>
      <c r="L16" s="6" t="s">
        <v>589</v>
      </c>
    </row>
    <row r="17" spans="1:12" ht="15" customHeight="1">
      <c r="A17">
        <v>1</v>
      </c>
      <c r="B17" s="5" t="s">
        <v>751</v>
      </c>
      <c r="C17" s="7" t="s">
        <v>154</v>
      </c>
      <c r="D17" s="7" t="s">
        <v>742</v>
      </c>
      <c r="E17" s="1">
        <v>1</v>
      </c>
      <c r="F17" s="1">
        <v>2</v>
      </c>
      <c r="G17" s="1" t="s">
        <v>31</v>
      </c>
      <c r="H17" s="1" t="s">
        <v>152</v>
      </c>
      <c r="I17" s="1" t="s">
        <v>153</v>
      </c>
      <c r="J17" s="1" t="str">
        <f>"9060270"</f>
        <v>9060270</v>
      </c>
      <c r="K17" s="1" t="s">
        <v>153</v>
      </c>
      <c r="L17" s="6" t="s">
        <v>155</v>
      </c>
    </row>
    <row r="18" spans="1:12" ht="15" customHeight="1">
      <c r="A18">
        <v>1</v>
      </c>
      <c r="B18" s="5" t="s">
        <v>751</v>
      </c>
      <c r="C18" s="1" t="s">
        <v>530</v>
      </c>
      <c r="D18" s="1">
        <v>8</v>
      </c>
      <c r="E18" s="1">
        <v>8</v>
      </c>
      <c r="F18" s="1">
        <v>2</v>
      </c>
      <c r="G18" s="1" t="s">
        <v>31</v>
      </c>
      <c r="H18" s="1" t="s">
        <v>152</v>
      </c>
      <c r="I18" s="1" t="s">
        <v>225</v>
      </c>
      <c r="J18" s="1" t="str">
        <f>"9060276"</f>
        <v>9060276</v>
      </c>
      <c r="K18" s="1" t="s">
        <v>227</v>
      </c>
      <c r="L18" s="6" t="s">
        <v>227</v>
      </c>
    </row>
    <row r="19" spans="1:12" ht="15" customHeight="1">
      <c r="A19">
        <v>1</v>
      </c>
      <c r="B19" s="5" t="s">
        <v>751</v>
      </c>
      <c r="C19" s="1" t="s">
        <v>533</v>
      </c>
      <c r="D19" s="1">
        <v>6</v>
      </c>
      <c r="E19" s="1">
        <v>8</v>
      </c>
      <c r="F19" s="1">
        <v>2</v>
      </c>
      <c r="G19" s="1" t="s">
        <v>31</v>
      </c>
      <c r="H19" s="1" t="s">
        <v>9</v>
      </c>
      <c r="I19" s="1" t="s">
        <v>195</v>
      </c>
      <c r="J19" s="1" t="str">
        <f>"9060034"</f>
        <v>9060034</v>
      </c>
      <c r="K19" s="1" t="s">
        <v>534</v>
      </c>
      <c r="L19" s="6" t="s">
        <v>535</v>
      </c>
    </row>
    <row r="20" spans="1:12" ht="15" customHeight="1">
      <c r="A20">
        <v>1</v>
      </c>
      <c r="B20" s="5" t="s">
        <v>751</v>
      </c>
      <c r="C20" s="1" t="s">
        <v>540</v>
      </c>
      <c r="D20" s="1">
        <v>6</v>
      </c>
      <c r="E20" s="1">
        <v>6</v>
      </c>
      <c r="F20" s="1">
        <v>2</v>
      </c>
      <c r="G20" s="1" t="s">
        <v>31</v>
      </c>
      <c r="H20" s="1" t="s">
        <v>251</v>
      </c>
      <c r="I20" s="1" t="s">
        <v>259</v>
      </c>
      <c r="J20" s="1" t="str">
        <f>"9060001"</f>
        <v>9060001</v>
      </c>
      <c r="K20" s="1" t="s">
        <v>541</v>
      </c>
      <c r="L20" s="6" t="s">
        <v>542</v>
      </c>
    </row>
    <row r="21" spans="1:12" ht="15" customHeight="1">
      <c r="A21">
        <v>1</v>
      </c>
      <c r="B21" s="5" t="s">
        <v>751</v>
      </c>
      <c r="C21" s="1" t="s">
        <v>518</v>
      </c>
      <c r="D21" s="1">
        <v>8</v>
      </c>
      <c r="E21" s="1">
        <v>8</v>
      </c>
      <c r="F21" s="1">
        <v>2</v>
      </c>
      <c r="G21" s="1" t="s">
        <v>31</v>
      </c>
      <c r="H21" s="1" t="s">
        <v>36</v>
      </c>
      <c r="I21" s="1" t="s">
        <v>114</v>
      </c>
      <c r="J21" s="1" t="str">
        <f>"9060055"</f>
        <v>9060055</v>
      </c>
      <c r="K21" s="1" t="s">
        <v>519</v>
      </c>
      <c r="L21" s="6" t="s">
        <v>520</v>
      </c>
    </row>
    <row r="22" spans="1:12" ht="15" customHeight="1">
      <c r="A22">
        <v>1</v>
      </c>
      <c r="B22" s="5" t="s">
        <v>751</v>
      </c>
      <c r="C22" s="1" t="s">
        <v>115</v>
      </c>
      <c r="D22" s="1">
        <v>4</v>
      </c>
      <c r="E22" s="1">
        <v>4</v>
      </c>
      <c r="F22" s="1">
        <v>2</v>
      </c>
      <c r="G22" s="1" t="s">
        <v>31</v>
      </c>
      <c r="H22" s="1" t="s">
        <v>36</v>
      </c>
      <c r="I22" s="1" t="s">
        <v>114</v>
      </c>
      <c r="J22" s="1" t="str">
        <f>"9060056"</f>
        <v>9060056</v>
      </c>
      <c r="K22" s="1" t="s">
        <v>116</v>
      </c>
      <c r="L22" s="6" t="s">
        <v>117</v>
      </c>
    </row>
    <row r="23" spans="1:12" ht="15" customHeight="1">
      <c r="A23">
        <v>1</v>
      </c>
      <c r="B23" s="5" t="s">
        <v>751</v>
      </c>
      <c r="C23" s="1" t="s">
        <v>330</v>
      </c>
      <c r="D23" s="1">
        <v>1</v>
      </c>
      <c r="E23" s="1">
        <v>2</v>
      </c>
      <c r="F23" s="1">
        <v>2</v>
      </c>
      <c r="G23" s="1" t="s">
        <v>31</v>
      </c>
      <c r="H23" s="1" t="s">
        <v>152</v>
      </c>
      <c r="I23" s="1" t="s">
        <v>329</v>
      </c>
      <c r="J23" s="1" t="str">
        <f>"9060290"</f>
        <v>9060290</v>
      </c>
      <c r="K23" s="1" t="s">
        <v>331</v>
      </c>
      <c r="L23" s="6" t="s">
        <v>332</v>
      </c>
    </row>
    <row r="24" spans="1:12" ht="15" customHeight="1">
      <c r="A24">
        <v>1</v>
      </c>
      <c r="B24" s="5" t="s">
        <v>751</v>
      </c>
      <c r="C24" s="1" t="s">
        <v>38</v>
      </c>
      <c r="D24" s="1">
        <v>6</v>
      </c>
      <c r="E24" s="1">
        <v>6</v>
      </c>
      <c r="F24" s="1">
        <v>2</v>
      </c>
      <c r="G24" s="1" t="s">
        <v>31</v>
      </c>
      <c r="H24" s="1" t="s">
        <v>36</v>
      </c>
      <c r="I24" s="1" t="s">
        <v>37</v>
      </c>
      <c r="J24" s="1" t="str">
        <f>"9060057"</f>
        <v>9060057</v>
      </c>
      <c r="K24" s="1" t="s">
        <v>39</v>
      </c>
      <c r="L24" s="6" t="s">
        <v>39</v>
      </c>
    </row>
    <row r="25" spans="1:12" ht="15" customHeight="1">
      <c r="A25">
        <v>1</v>
      </c>
      <c r="B25" s="5" t="s">
        <v>751</v>
      </c>
      <c r="C25" s="1" t="s">
        <v>537</v>
      </c>
      <c r="D25" s="1">
        <v>2</v>
      </c>
      <c r="E25" s="1">
        <v>2</v>
      </c>
      <c r="F25" s="1">
        <v>2</v>
      </c>
      <c r="G25" s="1" t="s">
        <v>31</v>
      </c>
      <c r="H25" s="1" t="s">
        <v>9</v>
      </c>
      <c r="I25" s="1" t="s">
        <v>536</v>
      </c>
      <c r="J25" s="1" t="str">
        <f>"9060058"</f>
        <v>9060058</v>
      </c>
      <c r="K25" s="1" t="s">
        <v>538</v>
      </c>
      <c r="L25" s="6" t="s">
        <v>539</v>
      </c>
    </row>
    <row r="26" spans="1:12" ht="15" customHeight="1" thickBot="1">
      <c r="A26">
        <v>1</v>
      </c>
      <c r="B26" s="8" t="s">
        <v>751</v>
      </c>
      <c r="C26" s="9" t="s">
        <v>531</v>
      </c>
      <c r="D26" s="9">
        <v>6</v>
      </c>
      <c r="E26" s="9">
        <v>6</v>
      </c>
      <c r="F26" s="9">
        <v>2</v>
      </c>
      <c r="G26" s="9" t="s">
        <v>31</v>
      </c>
      <c r="H26" s="9" t="s">
        <v>9</v>
      </c>
      <c r="I26" s="9" t="s">
        <v>241</v>
      </c>
      <c r="J26" s="9" t="str">
        <f>"9060060"</f>
        <v>9060060</v>
      </c>
      <c r="K26" s="9" t="s">
        <v>532</v>
      </c>
      <c r="L26" s="10" t="s">
        <v>532</v>
      </c>
    </row>
    <row r="27" spans="1:12" ht="15" customHeight="1">
      <c r="A27">
        <v>2</v>
      </c>
      <c r="B27" s="2" t="s">
        <v>752</v>
      </c>
      <c r="C27" s="3" t="s">
        <v>638</v>
      </c>
      <c r="D27" s="3">
        <v>12</v>
      </c>
      <c r="E27" s="3">
        <v>12</v>
      </c>
      <c r="F27" s="3">
        <v>1</v>
      </c>
      <c r="G27" s="3" t="s">
        <v>10</v>
      </c>
      <c r="H27" s="3" t="s">
        <v>10</v>
      </c>
      <c r="I27" s="3" t="s">
        <v>46</v>
      </c>
      <c r="J27" s="3" t="str">
        <f>"9060236"</f>
        <v>9060236</v>
      </c>
      <c r="K27" s="3" t="s">
        <v>41</v>
      </c>
      <c r="L27" s="4" t="s">
        <v>639</v>
      </c>
    </row>
    <row r="28" spans="1:12" ht="15" customHeight="1">
      <c r="A28">
        <v>2</v>
      </c>
      <c r="B28" s="5" t="s">
        <v>752</v>
      </c>
      <c r="C28" s="1" t="s">
        <v>564</v>
      </c>
      <c r="D28" s="1">
        <v>8</v>
      </c>
      <c r="E28" s="1">
        <v>7</v>
      </c>
      <c r="F28" s="1">
        <v>1</v>
      </c>
      <c r="G28" s="1" t="s">
        <v>10</v>
      </c>
      <c r="H28" s="1" t="s">
        <v>10</v>
      </c>
      <c r="I28" s="1" t="s">
        <v>46</v>
      </c>
      <c r="J28" s="1" t="str">
        <f>"9060238"</f>
        <v>9060238</v>
      </c>
      <c r="K28" s="1" t="s">
        <v>18</v>
      </c>
      <c r="L28" s="6" t="s">
        <v>565</v>
      </c>
    </row>
    <row r="29" spans="1:12" ht="15" customHeight="1">
      <c r="A29">
        <v>2</v>
      </c>
      <c r="B29" s="5" t="s">
        <v>752</v>
      </c>
      <c r="C29" s="1" t="s">
        <v>645</v>
      </c>
      <c r="D29" s="1">
        <v>12</v>
      </c>
      <c r="E29" s="1">
        <v>12</v>
      </c>
      <c r="F29" s="1">
        <v>1</v>
      </c>
      <c r="G29" s="1" t="s">
        <v>10</v>
      </c>
      <c r="H29" s="1" t="s">
        <v>10</v>
      </c>
      <c r="I29" s="1" t="s">
        <v>46</v>
      </c>
      <c r="J29" s="1" t="str">
        <f>"9060240"</f>
        <v>9060240</v>
      </c>
      <c r="K29" s="1" t="s">
        <v>18</v>
      </c>
      <c r="L29" s="6" t="s">
        <v>646</v>
      </c>
    </row>
    <row r="30" spans="1:12" ht="15" customHeight="1">
      <c r="A30">
        <v>2</v>
      </c>
      <c r="B30" s="5" t="s">
        <v>752</v>
      </c>
      <c r="C30" s="1" t="s">
        <v>337</v>
      </c>
      <c r="D30" s="1">
        <v>14</v>
      </c>
      <c r="E30" s="1">
        <v>14</v>
      </c>
      <c r="F30" s="1">
        <v>1</v>
      </c>
      <c r="G30" s="1" t="s">
        <v>10</v>
      </c>
      <c r="H30" s="1" t="s">
        <v>10</v>
      </c>
      <c r="I30" s="1" t="s">
        <v>46</v>
      </c>
      <c r="J30" s="1" t="str">
        <f>"9060241"</f>
        <v>9060241</v>
      </c>
      <c r="K30" s="1" t="s">
        <v>18</v>
      </c>
      <c r="L30" s="6" t="s">
        <v>338</v>
      </c>
    </row>
    <row r="31" spans="1:12" ht="15" customHeight="1">
      <c r="A31">
        <v>2</v>
      </c>
      <c r="B31" s="5" t="s">
        <v>752</v>
      </c>
      <c r="C31" s="1" t="s">
        <v>647</v>
      </c>
      <c r="D31" s="1">
        <v>6</v>
      </c>
      <c r="E31" s="1">
        <v>6</v>
      </c>
      <c r="F31" s="1">
        <v>1</v>
      </c>
      <c r="G31" s="1" t="s">
        <v>10</v>
      </c>
      <c r="H31" s="1" t="s">
        <v>10</v>
      </c>
      <c r="I31" s="1" t="s">
        <v>46</v>
      </c>
      <c r="J31" s="1" t="str">
        <f>"9060244"</f>
        <v>9060244</v>
      </c>
      <c r="K31" s="1" t="s">
        <v>18</v>
      </c>
      <c r="L31" s="6" t="s">
        <v>648</v>
      </c>
    </row>
    <row r="32" spans="1:12" ht="15" customHeight="1">
      <c r="A32">
        <v>2</v>
      </c>
      <c r="B32" s="5" t="s">
        <v>752</v>
      </c>
      <c r="C32" s="1" t="s">
        <v>653</v>
      </c>
      <c r="D32" s="1">
        <v>8</v>
      </c>
      <c r="E32" s="1">
        <v>7</v>
      </c>
      <c r="F32" s="1">
        <v>1</v>
      </c>
      <c r="G32" s="1" t="s">
        <v>10</v>
      </c>
      <c r="H32" s="1" t="s">
        <v>10</v>
      </c>
      <c r="I32" s="1" t="s">
        <v>46</v>
      </c>
      <c r="J32" s="1" t="str">
        <f>"9060246"</f>
        <v>9060246</v>
      </c>
      <c r="K32" s="1" t="s">
        <v>18</v>
      </c>
      <c r="L32" s="6" t="s">
        <v>654</v>
      </c>
    </row>
    <row r="33" spans="1:12" ht="15" customHeight="1">
      <c r="A33">
        <v>2</v>
      </c>
      <c r="B33" s="5" t="s">
        <v>752</v>
      </c>
      <c r="C33" s="1" t="s">
        <v>219</v>
      </c>
      <c r="D33" s="1">
        <v>12</v>
      </c>
      <c r="E33" s="1">
        <v>12</v>
      </c>
      <c r="F33" s="1">
        <v>1</v>
      </c>
      <c r="G33" s="1" t="s">
        <v>10</v>
      </c>
      <c r="H33" s="1" t="s">
        <v>10</v>
      </c>
      <c r="I33" s="1" t="s">
        <v>46</v>
      </c>
      <c r="J33" s="1" t="str">
        <f>"9060247"</f>
        <v>9060247</v>
      </c>
      <c r="K33" s="1" t="s">
        <v>24</v>
      </c>
      <c r="L33" s="6" t="s">
        <v>220</v>
      </c>
    </row>
    <row r="34" spans="1:12" ht="15" customHeight="1">
      <c r="A34">
        <v>2</v>
      </c>
      <c r="B34" s="5" t="s">
        <v>752</v>
      </c>
      <c r="C34" s="1" t="s">
        <v>164</v>
      </c>
      <c r="D34" s="1">
        <v>12</v>
      </c>
      <c r="E34" s="1">
        <v>12</v>
      </c>
      <c r="F34" s="1">
        <v>1</v>
      </c>
      <c r="G34" s="1" t="s">
        <v>10</v>
      </c>
      <c r="H34" s="1" t="s">
        <v>10</v>
      </c>
      <c r="I34" s="1" t="s">
        <v>46</v>
      </c>
      <c r="J34" s="1" t="str">
        <f>"9060248"</f>
        <v>9060248</v>
      </c>
      <c r="K34" s="1" t="s">
        <v>18</v>
      </c>
      <c r="L34" s="6" t="s">
        <v>165</v>
      </c>
    </row>
    <row r="35" spans="1:12" ht="15" customHeight="1">
      <c r="A35">
        <v>2</v>
      </c>
      <c r="B35" s="5" t="s">
        <v>752</v>
      </c>
      <c r="C35" s="1" t="s">
        <v>655</v>
      </c>
      <c r="D35" s="1">
        <v>12</v>
      </c>
      <c r="E35" s="1">
        <v>12</v>
      </c>
      <c r="F35" s="1">
        <v>1</v>
      </c>
      <c r="G35" s="1" t="s">
        <v>10</v>
      </c>
      <c r="H35" s="1" t="s">
        <v>10</v>
      </c>
      <c r="I35" s="1" t="s">
        <v>46</v>
      </c>
      <c r="J35" s="1" t="str">
        <f>"9060249"</f>
        <v>9060249</v>
      </c>
      <c r="K35" s="1" t="s">
        <v>18</v>
      </c>
      <c r="L35" s="6" t="s">
        <v>656</v>
      </c>
    </row>
    <row r="36" spans="1:12" ht="15" customHeight="1">
      <c r="A36">
        <v>2</v>
      </c>
      <c r="B36" s="5" t="s">
        <v>752</v>
      </c>
      <c r="C36" s="1" t="s">
        <v>662</v>
      </c>
      <c r="D36" s="1">
        <v>6</v>
      </c>
      <c r="E36" s="1">
        <v>6</v>
      </c>
      <c r="F36" s="1">
        <v>1</v>
      </c>
      <c r="G36" s="1" t="s">
        <v>10</v>
      </c>
      <c r="H36" s="1" t="s">
        <v>10</v>
      </c>
      <c r="I36" s="1" t="s">
        <v>46</v>
      </c>
      <c r="J36" s="1" t="str">
        <f>"9060252"</f>
        <v>9060252</v>
      </c>
      <c r="K36" s="1" t="s">
        <v>663</v>
      </c>
      <c r="L36" s="6" t="s">
        <v>664</v>
      </c>
    </row>
    <row r="37" spans="1:12" ht="15" customHeight="1">
      <c r="A37">
        <v>2</v>
      </c>
      <c r="B37" s="5" t="s">
        <v>752</v>
      </c>
      <c r="C37" s="1" t="s">
        <v>666</v>
      </c>
      <c r="D37" s="1">
        <v>7</v>
      </c>
      <c r="E37" s="1">
        <v>8</v>
      </c>
      <c r="F37" s="1">
        <v>1</v>
      </c>
      <c r="G37" s="1" t="s">
        <v>10</v>
      </c>
      <c r="H37" s="1" t="s">
        <v>10</v>
      </c>
      <c r="I37" s="1" t="s">
        <v>46</v>
      </c>
      <c r="J37" s="1" t="str">
        <f>"9060473"</f>
        <v>9060473</v>
      </c>
      <c r="K37" s="1" t="s">
        <v>18</v>
      </c>
      <c r="L37" s="6" t="s">
        <v>667</v>
      </c>
    </row>
    <row r="38" spans="1:12" ht="15" customHeight="1">
      <c r="A38">
        <v>2</v>
      </c>
      <c r="B38" s="5" t="s">
        <v>752</v>
      </c>
      <c r="C38" s="1" t="s">
        <v>650</v>
      </c>
      <c r="D38" s="1">
        <v>13</v>
      </c>
      <c r="E38" s="1">
        <v>14</v>
      </c>
      <c r="F38" s="1">
        <v>1</v>
      </c>
      <c r="G38" s="1" t="s">
        <v>10</v>
      </c>
      <c r="H38" s="1" t="s">
        <v>10</v>
      </c>
      <c r="I38" s="1" t="s">
        <v>46</v>
      </c>
      <c r="J38" s="1" t="str">
        <f>"9060517"</f>
        <v>9060517</v>
      </c>
      <c r="K38" s="1" t="s">
        <v>18</v>
      </c>
      <c r="L38" s="6" t="s">
        <v>387</v>
      </c>
    </row>
    <row r="39" spans="1:12" ht="15" customHeight="1">
      <c r="A39">
        <v>2</v>
      </c>
      <c r="B39" s="5" t="s">
        <v>752</v>
      </c>
      <c r="C39" s="1" t="s">
        <v>97</v>
      </c>
      <c r="D39" s="1">
        <v>9</v>
      </c>
      <c r="E39" s="1">
        <v>10</v>
      </c>
      <c r="F39" s="1">
        <v>1</v>
      </c>
      <c r="G39" s="1" t="s">
        <v>10</v>
      </c>
      <c r="H39" s="1" t="s">
        <v>11</v>
      </c>
      <c r="I39" s="1" t="s">
        <v>12</v>
      </c>
      <c r="J39" s="1" t="str">
        <f>"9060255"</f>
        <v>9060255</v>
      </c>
      <c r="K39" s="1" t="s">
        <v>98</v>
      </c>
      <c r="L39" s="6" t="s">
        <v>98</v>
      </c>
    </row>
    <row r="40" spans="1:12" ht="15" customHeight="1">
      <c r="A40">
        <v>2</v>
      </c>
      <c r="B40" s="5" t="s">
        <v>752</v>
      </c>
      <c r="C40" s="1" t="s">
        <v>293</v>
      </c>
      <c r="D40" s="1">
        <v>6</v>
      </c>
      <c r="E40" s="1">
        <v>6</v>
      </c>
      <c r="F40" s="1">
        <v>1</v>
      </c>
      <c r="G40" s="1" t="s">
        <v>10</v>
      </c>
      <c r="H40" s="1" t="s">
        <v>11</v>
      </c>
      <c r="I40" s="1" t="s">
        <v>292</v>
      </c>
      <c r="J40" s="1" t="str">
        <f>"9060263"</f>
        <v>9060263</v>
      </c>
      <c r="K40" s="1" t="s">
        <v>294</v>
      </c>
      <c r="L40" s="6" t="s">
        <v>295</v>
      </c>
    </row>
    <row r="41" spans="1:12" ht="15" customHeight="1">
      <c r="A41">
        <v>2</v>
      </c>
      <c r="B41" s="5" t="s">
        <v>752</v>
      </c>
      <c r="C41" s="1" t="s">
        <v>671</v>
      </c>
      <c r="D41" s="1">
        <v>3</v>
      </c>
      <c r="E41" s="1">
        <v>3</v>
      </c>
      <c r="F41" s="1">
        <v>1</v>
      </c>
      <c r="G41" s="1" t="s">
        <v>10</v>
      </c>
      <c r="H41" s="1" t="s">
        <v>11</v>
      </c>
      <c r="I41" s="1" t="s">
        <v>88</v>
      </c>
      <c r="J41" s="1" t="str">
        <f>"9060258"</f>
        <v>9060258</v>
      </c>
      <c r="K41" s="1" t="s">
        <v>672</v>
      </c>
      <c r="L41" s="6" t="s">
        <v>90</v>
      </c>
    </row>
    <row r="42" spans="1:12" ht="15" customHeight="1">
      <c r="A42">
        <v>2</v>
      </c>
      <c r="B42" s="5" t="s">
        <v>752</v>
      </c>
      <c r="C42" s="1" t="s">
        <v>583</v>
      </c>
      <c r="D42" s="1">
        <v>2</v>
      </c>
      <c r="E42" s="1">
        <v>2</v>
      </c>
      <c r="F42" s="1">
        <v>1</v>
      </c>
      <c r="G42" s="1" t="s">
        <v>10</v>
      </c>
      <c r="H42" s="1" t="s">
        <v>11</v>
      </c>
      <c r="I42" s="1" t="s">
        <v>174</v>
      </c>
      <c r="J42" s="1" t="str">
        <f>"9060259"</f>
        <v>9060259</v>
      </c>
      <c r="K42" s="1" t="s">
        <v>584</v>
      </c>
      <c r="L42" s="6" t="s">
        <v>585</v>
      </c>
    </row>
    <row r="43" spans="1:12" ht="15" customHeight="1">
      <c r="A43">
        <v>2</v>
      </c>
      <c r="B43" s="5" t="s">
        <v>752</v>
      </c>
      <c r="C43" s="1" t="s">
        <v>60</v>
      </c>
      <c r="D43" s="1">
        <v>6</v>
      </c>
      <c r="E43" s="1">
        <v>6</v>
      </c>
      <c r="F43" s="1">
        <v>1</v>
      </c>
      <c r="G43" s="1" t="s">
        <v>10</v>
      </c>
      <c r="H43" s="1" t="s">
        <v>11</v>
      </c>
      <c r="I43" s="1" t="s">
        <v>59</v>
      </c>
      <c r="J43" s="1" t="str">
        <f>"9060265"</f>
        <v>9060265</v>
      </c>
      <c r="K43" s="1" t="s">
        <v>61</v>
      </c>
      <c r="L43" s="6" t="s">
        <v>62</v>
      </c>
    </row>
    <row r="44" spans="1:12" ht="15" customHeight="1">
      <c r="A44">
        <v>2</v>
      </c>
      <c r="B44" s="5" t="s">
        <v>752</v>
      </c>
      <c r="C44" s="1" t="s">
        <v>627</v>
      </c>
      <c r="D44" s="1">
        <v>13</v>
      </c>
      <c r="E44" s="1">
        <v>15</v>
      </c>
      <c r="F44" s="1">
        <v>1</v>
      </c>
      <c r="G44" s="1" t="s">
        <v>10</v>
      </c>
      <c r="H44" s="1" t="s">
        <v>11</v>
      </c>
      <c r="I44" s="1" t="s">
        <v>254</v>
      </c>
      <c r="J44" s="1" t="str">
        <f>"9060594"</f>
        <v>9060594</v>
      </c>
      <c r="K44" s="1" t="s">
        <v>456</v>
      </c>
      <c r="L44" s="6" t="s">
        <v>628</v>
      </c>
    </row>
    <row r="45" spans="1:12" ht="15" customHeight="1">
      <c r="A45">
        <v>2</v>
      </c>
      <c r="B45" s="5" t="s">
        <v>752</v>
      </c>
      <c r="C45" s="1" t="s">
        <v>103</v>
      </c>
      <c r="D45" s="1">
        <v>13</v>
      </c>
      <c r="E45" s="1">
        <v>13</v>
      </c>
      <c r="F45" s="1">
        <v>1</v>
      </c>
      <c r="G45" s="1" t="s">
        <v>10</v>
      </c>
      <c r="H45" s="1" t="s">
        <v>11</v>
      </c>
      <c r="I45" s="1" t="s">
        <v>11</v>
      </c>
      <c r="J45" s="1" t="str">
        <f>"9060256"</f>
        <v>9060256</v>
      </c>
      <c r="K45" s="1" t="s">
        <v>104</v>
      </c>
      <c r="L45" s="6" t="s">
        <v>105</v>
      </c>
    </row>
    <row r="46" spans="1:12" ht="15" customHeight="1">
      <c r="A46">
        <v>2</v>
      </c>
      <c r="B46" s="5" t="s">
        <v>752</v>
      </c>
      <c r="C46" s="1" t="s">
        <v>284</v>
      </c>
      <c r="D46" s="1">
        <v>1</v>
      </c>
      <c r="E46" s="1">
        <v>2</v>
      </c>
      <c r="F46" s="1">
        <v>1</v>
      </c>
      <c r="G46" s="1" t="s">
        <v>10</v>
      </c>
      <c r="H46" s="1" t="s">
        <v>11</v>
      </c>
      <c r="I46" s="1" t="s">
        <v>283</v>
      </c>
      <c r="J46" s="1" t="str">
        <f>"9060291"</f>
        <v>9060291</v>
      </c>
      <c r="K46" s="1" t="s">
        <v>285</v>
      </c>
      <c r="L46" s="6" t="s">
        <v>129</v>
      </c>
    </row>
    <row r="47" spans="1:12" ht="15" customHeight="1">
      <c r="A47">
        <v>2</v>
      </c>
      <c r="B47" s="5" t="s">
        <v>752</v>
      </c>
      <c r="C47" s="1" t="s">
        <v>171</v>
      </c>
      <c r="D47" s="1">
        <v>6</v>
      </c>
      <c r="E47" s="1">
        <v>5</v>
      </c>
      <c r="F47" s="1">
        <v>1</v>
      </c>
      <c r="G47" s="1" t="s">
        <v>10</v>
      </c>
      <c r="H47" s="1" t="s">
        <v>11</v>
      </c>
      <c r="I47" s="1" t="s">
        <v>170</v>
      </c>
      <c r="J47" s="1" t="str">
        <f>"9060295"</f>
        <v>9060295</v>
      </c>
      <c r="K47" s="1" t="s">
        <v>172</v>
      </c>
      <c r="L47" s="6" t="s">
        <v>173</v>
      </c>
    </row>
    <row r="48" spans="1:12" ht="15" customHeight="1" thickBot="1">
      <c r="A48">
        <v>2</v>
      </c>
      <c r="B48" s="5" t="s">
        <v>752</v>
      </c>
      <c r="C48" s="1" t="s">
        <v>686</v>
      </c>
      <c r="D48" s="1">
        <v>12</v>
      </c>
      <c r="E48" s="1">
        <v>12</v>
      </c>
      <c r="F48" s="1"/>
      <c r="G48" s="1" t="s">
        <v>10</v>
      </c>
      <c r="H48" s="1" t="s">
        <v>11</v>
      </c>
      <c r="I48" s="1" t="s">
        <v>685</v>
      </c>
      <c r="J48" s="1" t="str">
        <f>"7061000"</f>
        <v>7061000</v>
      </c>
      <c r="K48" s="1" t="s">
        <v>687</v>
      </c>
      <c r="L48" s="6" t="s">
        <v>688</v>
      </c>
    </row>
    <row r="49" spans="1:12" ht="15" customHeight="1">
      <c r="A49">
        <v>3</v>
      </c>
      <c r="B49" s="2" t="s">
        <v>753</v>
      </c>
      <c r="C49" s="3" t="s">
        <v>335</v>
      </c>
      <c r="D49" s="3">
        <v>6</v>
      </c>
      <c r="E49" s="3">
        <v>7</v>
      </c>
      <c r="F49" s="3">
        <v>1</v>
      </c>
      <c r="G49" s="3" t="s">
        <v>10</v>
      </c>
      <c r="H49" s="3" t="s">
        <v>10</v>
      </c>
      <c r="I49" s="3" t="s">
        <v>108</v>
      </c>
      <c r="J49" s="3" t="str">
        <f>"9060142"</f>
        <v>9060142</v>
      </c>
      <c r="K49" s="3" t="s">
        <v>18</v>
      </c>
      <c r="L49" s="4" t="s">
        <v>336</v>
      </c>
    </row>
    <row r="50" spans="1:12" ht="15" customHeight="1">
      <c r="A50">
        <v>3</v>
      </c>
      <c r="B50" s="5" t="s">
        <v>753</v>
      </c>
      <c r="C50" s="1" t="s">
        <v>432</v>
      </c>
      <c r="D50" s="1">
        <v>8</v>
      </c>
      <c r="E50" s="1">
        <v>7</v>
      </c>
      <c r="F50" s="1">
        <v>1</v>
      </c>
      <c r="G50" s="1" t="s">
        <v>10</v>
      </c>
      <c r="H50" s="1" t="s">
        <v>10</v>
      </c>
      <c r="I50" s="1" t="s">
        <v>108</v>
      </c>
      <c r="J50" s="1" t="str">
        <f>"9060235"</f>
        <v>9060235</v>
      </c>
      <c r="K50" s="1" t="s">
        <v>18</v>
      </c>
      <c r="L50" s="6" t="s">
        <v>265</v>
      </c>
    </row>
    <row r="51" spans="1:12" ht="15" customHeight="1">
      <c r="A51">
        <v>3</v>
      </c>
      <c r="B51" s="5" t="s">
        <v>753</v>
      </c>
      <c r="C51" s="1" t="s">
        <v>551</v>
      </c>
      <c r="D51" s="1">
        <v>11</v>
      </c>
      <c r="E51" s="1">
        <v>9</v>
      </c>
      <c r="F51" s="1">
        <v>1</v>
      </c>
      <c r="G51" s="1" t="s">
        <v>10</v>
      </c>
      <c r="H51" s="1" t="s">
        <v>10</v>
      </c>
      <c r="I51" s="1" t="s">
        <v>108</v>
      </c>
      <c r="J51" s="1" t="str">
        <f>"9060304"</f>
        <v>9060304</v>
      </c>
      <c r="K51" s="1" t="s">
        <v>18</v>
      </c>
      <c r="L51" s="6" t="s">
        <v>552</v>
      </c>
    </row>
    <row r="52" spans="1:12" ht="15" customHeight="1">
      <c r="A52">
        <v>3</v>
      </c>
      <c r="B52" s="5" t="s">
        <v>753</v>
      </c>
      <c r="C52" s="1" t="s">
        <v>503</v>
      </c>
      <c r="D52" s="1">
        <v>14</v>
      </c>
      <c r="E52" s="1">
        <v>12</v>
      </c>
      <c r="F52" s="1">
        <v>1</v>
      </c>
      <c r="G52" s="1" t="s">
        <v>10</v>
      </c>
      <c r="H52" s="1" t="s">
        <v>10</v>
      </c>
      <c r="I52" s="1" t="s">
        <v>108</v>
      </c>
      <c r="J52" s="1" t="str">
        <f>"9060305"</f>
        <v>9060305</v>
      </c>
      <c r="K52" s="1" t="s">
        <v>18</v>
      </c>
      <c r="L52" s="6" t="s">
        <v>504</v>
      </c>
    </row>
    <row r="53" spans="1:12" ht="15" customHeight="1">
      <c r="A53">
        <v>3</v>
      </c>
      <c r="B53" s="5" t="s">
        <v>753</v>
      </c>
      <c r="C53" s="1" t="s">
        <v>604</v>
      </c>
      <c r="D53" s="1">
        <v>9</v>
      </c>
      <c r="E53" s="1">
        <v>10</v>
      </c>
      <c r="F53" s="1">
        <v>1</v>
      </c>
      <c r="G53" s="1" t="s">
        <v>10</v>
      </c>
      <c r="H53" s="1" t="s">
        <v>10</v>
      </c>
      <c r="I53" s="1" t="s">
        <v>108</v>
      </c>
      <c r="J53" s="1" t="str">
        <f>"9060145"</f>
        <v>9060145</v>
      </c>
      <c r="K53" s="1" t="s">
        <v>18</v>
      </c>
      <c r="L53" s="6" t="s">
        <v>304</v>
      </c>
    </row>
    <row r="54" spans="1:12" ht="15" customHeight="1">
      <c r="A54">
        <v>3</v>
      </c>
      <c r="B54" s="5" t="s">
        <v>753</v>
      </c>
      <c r="C54" s="1" t="s">
        <v>217</v>
      </c>
      <c r="D54" s="1">
        <v>12</v>
      </c>
      <c r="E54" s="1">
        <v>12</v>
      </c>
      <c r="F54" s="1">
        <v>1</v>
      </c>
      <c r="G54" s="1" t="s">
        <v>10</v>
      </c>
      <c r="H54" s="1" t="s">
        <v>10</v>
      </c>
      <c r="I54" s="1" t="s">
        <v>108</v>
      </c>
      <c r="J54" s="1" t="str">
        <f>"9060239"</f>
        <v>9060239</v>
      </c>
      <c r="K54" s="1" t="s">
        <v>41</v>
      </c>
      <c r="L54" s="6" t="s">
        <v>218</v>
      </c>
    </row>
    <row r="55" spans="1:12" ht="15" customHeight="1">
      <c r="A55">
        <v>3</v>
      </c>
      <c r="B55" s="5" t="s">
        <v>753</v>
      </c>
      <c r="C55" s="1" t="s">
        <v>611</v>
      </c>
      <c r="D55" s="1">
        <v>11</v>
      </c>
      <c r="E55" s="1">
        <v>12</v>
      </c>
      <c r="F55" s="1">
        <v>1</v>
      </c>
      <c r="G55" s="1" t="s">
        <v>10</v>
      </c>
      <c r="H55" s="1" t="s">
        <v>10</v>
      </c>
      <c r="I55" s="1" t="s">
        <v>108</v>
      </c>
      <c r="J55" s="1" t="str">
        <f>"9060237"</f>
        <v>9060237</v>
      </c>
      <c r="K55" s="1" t="s">
        <v>18</v>
      </c>
      <c r="L55" s="6" t="s">
        <v>326</v>
      </c>
    </row>
    <row r="56" spans="1:12" ht="15" customHeight="1">
      <c r="A56">
        <v>3</v>
      </c>
      <c r="B56" s="5" t="s">
        <v>753</v>
      </c>
      <c r="C56" s="1" t="s">
        <v>397</v>
      </c>
      <c r="D56" s="1">
        <v>8</v>
      </c>
      <c r="E56" s="1">
        <v>8</v>
      </c>
      <c r="F56" s="1">
        <v>1</v>
      </c>
      <c r="G56" s="1" t="s">
        <v>10</v>
      </c>
      <c r="H56" s="1" t="s">
        <v>10</v>
      </c>
      <c r="I56" s="1" t="s">
        <v>108</v>
      </c>
      <c r="J56" s="1" t="str">
        <f>"9060150"</f>
        <v>9060150</v>
      </c>
      <c r="K56" s="1" t="s">
        <v>18</v>
      </c>
      <c r="L56" s="6" t="s">
        <v>263</v>
      </c>
    </row>
    <row r="57" spans="1:12" ht="15" customHeight="1">
      <c r="A57">
        <v>3</v>
      </c>
      <c r="B57" s="5" t="s">
        <v>753</v>
      </c>
      <c r="C57" s="1" t="s">
        <v>636</v>
      </c>
      <c r="D57" s="1">
        <v>7</v>
      </c>
      <c r="E57" s="1">
        <v>7</v>
      </c>
      <c r="F57" s="1">
        <v>1</v>
      </c>
      <c r="G57" s="1" t="s">
        <v>10</v>
      </c>
      <c r="H57" s="1" t="s">
        <v>10</v>
      </c>
      <c r="I57" s="1" t="s">
        <v>108</v>
      </c>
      <c r="J57" s="1" t="str">
        <f>"9060243"</f>
        <v>9060243</v>
      </c>
      <c r="K57" s="1" t="s">
        <v>18</v>
      </c>
      <c r="L57" s="6" t="s">
        <v>637</v>
      </c>
    </row>
    <row r="58" spans="1:12" ht="15" customHeight="1">
      <c r="A58">
        <v>3</v>
      </c>
      <c r="B58" s="5" t="s">
        <v>753</v>
      </c>
      <c r="C58" s="1" t="s">
        <v>279</v>
      </c>
      <c r="D58" s="1">
        <v>12</v>
      </c>
      <c r="E58" s="1">
        <v>12</v>
      </c>
      <c r="F58" s="1">
        <v>1</v>
      </c>
      <c r="G58" s="1" t="s">
        <v>10</v>
      </c>
      <c r="H58" s="1" t="s">
        <v>10</v>
      </c>
      <c r="I58" s="1" t="s">
        <v>108</v>
      </c>
      <c r="J58" s="1" t="str">
        <f>"9060250"</f>
        <v>9060250</v>
      </c>
      <c r="K58" s="1" t="s">
        <v>41</v>
      </c>
      <c r="L58" s="6" t="s">
        <v>280</v>
      </c>
    </row>
    <row r="59" spans="1:12" ht="15" customHeight="1">
      <c r="A59">
        <v>3</v>
      </c>
      <c r="B59" s="5" t="s">
        <v>753</v>
      </c>
      <c r="C59" s="1" t="s">
        <v>649</v>
      </c>
      <c r="D59" s="1">
        <v>15</v>
      </c>
      <c r="E59" s="1">
        <v>15</v>
      </c>
      <c r="F59" s="1">
        <v>1</v>
      </c>
      <c r="G59" s="1" t="s">
        <v>10</v>
      </c>
      <c r="H59" s="1" t="s">
        <v>10</v>
      </c>
      <c r="I59" s="1" t="s">
        <v>108</v>
      </c>
      <c r="J59" s="1" t="str">
        <f>"9060383"</f>
        <v>9060383</v>
      </c>
      <c r="K59" s="1" t="s">
        <v>18</v>
      </c>
      <c r="L59" s="6" t="s">
        <v>360</v>
      </c>
    </row>
    <row r="60" spans="1:12" ht="15" customHeight="1">
      <c r="A60">
        <v>3</v>
      </c>
      <c r="B60" s="5" t="s">
        <v>753</v>
      </c>
      <c r="C60" s="1" t="s">
        <v>357</v>
      </c>
      <c r="D60" s="1">
        <v>6</v>
      </c>
      <c r="E60" s="1">
        <v>7</v>
      </c>
      <c r="F60" s="1">
        <v>1</v>
      </c>
      <c r="G60" s="1" t="s">
        <v>10</v>
      </c>
      <c r="H60" s="1" t="s">
        <v>10</v>
      </c>
      <c r="I60" s="1" t="s">
        <v>108</v>
      </c>
      <c r="J60" s="1" t="str">
        <f>"9060155"</f>
        <v>9060155</v>
      </c>
      <c r="K60" s="1" t="s">
        <v>21</v>
      </c>
      <c r="L60" s="6" t="s">
        <v>358</v>
      </c>
    </row>
    <row r="61" spans="1:12" ht="15" customHeight="1">
      <c r="A61">
        <v>3</v>
      </c>
      <c r="B61" s="5" t="s">
        <v>753</v>
      </c>
      <c r="C61" s="1" t="s">
        <v>303</v>
      </c>
      <c r="D61" s="1">
        <v>9</v>
      </c>
      <c r="E61" s="1">
        <v>10</v>
      </c>
      <c r="F61" s="1">
        <v>1</v>
      </c>
      <c r="G61" s="1" t="s">
        <v>10</v>
      </c>
      <c r="H61" s="1" t="s">
        <v>10</v>
      </c>
      <c r="I61" s="1" t="s">
        <v>108</v>
      </c>
      <c r="J61" s="1" t="str">
        <f>"9060157"</f>
        <v>9060157</v>
      </c>
      <c r="K61" s="1" t="s">
        <v>18</v>
      </c>
      <c r="L61" s="6" t="s">
        <v>304</v>
      </c>
    </row>
    <row r="62" spans="1:12" ht="15" customHeight="1">
      <c r="A62">
        <v>3</v>
      </c>
      <c r="B62" s="5" t="s">
        <v>753</v>
      </c>
      <c r="C62" s="1" t="s">
        <v>635</v>
      </c>
      <c r="D62" s="1">
        <v>6</v>
      </c>
      <c r="E62" s="1">
        <v>6</v>
      </c>
      <c r="F62" s="1">
        <v>1</v>
      </c>
      <c r="G62" s="1" t="s">
        <v>10</v>
      </c>
      <c r="H62" s="1" t="s">
        <v>10</v>
      </c>
      <c r="I62" s="1" t="s">
        <v>108</v>
      </c>
      <c r="J62" s="1" t="str">
        <f>"9060251"</f>
        <v>9060251</v>
      </c>
      <c r="K62" s="1" t="s">
        <v>18</v>
      </c>
      <c r="L62" s="6" t="s">
        <v>334</v>
      </c>
    </row>
    <row r="63" spans="1:12" ht="15" customHeight="1" thickBot="1">
      <c r="A63">
        <v>3</v>
      </c>
      <c r="B63" s="8" t="s">
        <v>753</v>
      </c>
      <c r="C63" s="9" t="s">
        <v>560</v>
      </c>
      <c r="D63" s="9">
        <v>15</v>
      </c>
      <c r="E63" s="9">
        <v>14</v>
      </c>
      <c r="F63" s="9">
        <v>1</v>
      </c>
      <c r="G63" s="9" t="s">
        <v>10</v>
      </c>
      <c r="H63" s="9" t="s">
        <v>10</v>
      </c>
      <c r="I63" s="9" t="s">
        <v>108</v>
      </c>
      <c r="J63" s="9" t="str">
        <f>"9060320"</f>
        <v>9060320</v>
      </c>
      <c r="K63" s="9" t="s">
        <v>18</v>
      </c>
      <c r="L63" s="10" t="s">
        <v>561</v>
      </c>
    </row>
    <row r="64" spans="1:12" ht="15" customHeight="1">
      <c r="A64">
        <v>4</v>
      </c>
      <c r="B64" s="2" t="s">
        <v>754</v>
      </c>
      <c r="C64" s="3" t="s">
        <v>501</v>
      </c>
      <c r="D64" s="3">
        <v>6</v>
      </c>
      <c r="E64" s="3">
        <v>6</v>
      </c>
      <c r="F64" s="3">
        <v>1</v>
      </c>
      <c r="G64" s="3" t="s">
        <v>10</v>
      </c>
      <c r="H64" s="3" t="s">
        <v>10</v>
      </c>
      <c r="I64" s="3" t="s">
        <v>33</v>
      </c>
      <c r="J64" s="3" t="str">
        <f>"9060143"</f>
        <v>9060143</v>
      </c>
      <c r="K64" s="3" t="s">
        <v>18</v>
      </c>
      <c r="L64" s="4" t="s">
        <v>502</v>
      </c>
    </row>
    <row r="65" spans="1:12" ht="15" customHeight="1">
      <c r="A65">
        <v>4</v>
      </c>
      <c r="B65" s="5" t="s">
        <v>754</v>
      </c>
      <c r="C65" s="1" t="s">
        <v>390</v>
      </c>
      <c r="D65" s="1">
        <v>6</v>
      </c>
      <c r="E65" s="1">
        <v>6</v>
      </c>
      <c r="F65" s="1">
        <v>1</v>
      </c>
      <c r="G65" s="1" t="s">
        <v>10</v>
      </c>
      <c r="H65" s="1" t="s">
        <v>10</v>
      </c>
      <c r="I65" s="1" t="s">
        <v>33</v>
      </c>
      <c r="J65" s="1" t="str">
        <f>"9060144"</f>
        <v>9060144</v>
      </c>
      <c r="K65" s="1" t="s">
        <v>18</v>
      </c>
      <c r="L65" s="6" t="s">
        <v>391</v>
      </c>
    </row>
    <row r="66" spans="1:12" ht="15" customHeight="1">
      <c r="A66">
        <v>4</v>
      </c>
      <c r="B66" s="5" t="s">
        <v>754</v>
      </c>
      <c r="C66" s="1" t="s">
        <v>101</v>
      </c>
      <c r="D66" s="1">
        <v>10</v>
      </c>
      <c r="E66" s="1">
        <v>9</v>
      </c>
      <c r="F66" s="1">
        <v>1</v>
      </c>
      <c r="G66" s="1" t="s">
        <v>10</v>
      </c>
      <c r="H66" s="1" t="s">
        <v>10</v>
      </c>
      <c r="I66" s="1" t="s">
        <v>33</v>
      </c>
      <c r="J66" s="1" t="str">
        <f>"9060518"</f>
        <v>9060518</v>
      </c>
      <c r="K66" s="1" t="s">
        <v>18</v>
      </c>
      <c r="L66" s="6" t="s">
        <v>102</v>
      </c>
    </row>
    <row r="67" spans="1:12" ht="15" customHeight="1">
      <c r="A67">
        <v>4</v>
      </c>
      <c r="B67" s="5" t="s">
        <v>754</v>
      </c>
      <c r="C67" s="1" t="s">
        <v>268</v>
      </c>
      <c r="D67" s="1">
        <v>6</v>
      </c>
      <c r="E67" s="1">
        <v>6</v>
      </c>
      <c r="F67" s="1">
        <v>1</v>
      </c>
      <c r="G67" s="1" t="s">
        <v>10</v>
      </c>
      <c r="H67" s="1" t="s">
        <v>10</v>
      </c>
      <c r="I67" s="1" t="s">
        <v>33</v>
      </c>
      <c r="J67" s="1" t="str">
        <f>"9060146"</f>
        <v>9060146</v>
      </c>
      <c r="K67" s="1" t="s">
        <v>24</v>
      </c>
      <c r="L67" s="6" t="s">
        <v>269</v>
      </c>
    </row>
    <row r="68" spans="1:12" ht="15" customHeight="1">
      <c r="A68">
        <v>4</v>
      </c>
      <c r="B68" s="5" t="s">
        <v>754</v>
      </c>
      <c r="C68" s="1" t="s">
        <v>609</v>
      </c>
      <c r="D68" s="1">
        <v>12</v>
      </c>
      <c r="E68" s="1">
        <v>12</v>
      </c>
      <c r="F68" s="1">
        <v>1</v>
      </c>
      <c r="G68" s="1" t="s">
        <v>10</v>
      </c>
      <c r="H68" s="1" t="s">
        <v>10</v>
      </c>
      <c r="I68" s="1" t="s">
        <v>33</v>
      </c>
      <c r="J68" s="1" t="str">
        <f>"9060147"</f>
        <v>9060147</v>
      </c>
      <c r="K68" s="1" t="s">
        <v>24</v>
      </c>
      <c r="L68" s="6" t="s">
        <v>610</v>
      </c>
    </row>
    <row r="69" spans="1:12" ht="15" customHeight="1">
      <c r="A69">
        <v>4</v>
      </c>
      <c r="B69" s="5" t="s">
        <v>754</v>
      </c>
      <c r="C69" s="1" t="s">
        <v>121</v>
      </c>
      <c r="D69" s="1">
        <v>9</v>
      </c>
      <c r="E69" s="1">
        <v>10</v>
      </c>
      <c r="F69" s="1">
        <v>1</v>
      </c>
      <c r="G69" s="1" t="s">
        <v>10</v>
      </c>
      <c r="H69" s="1" t="s">
        <v>10</v>
      </c>
      <c r="I69" s="1" t="s">
        <v>33</v>
      </c>
      <c r="J69" s="1" t="str">
        <f>"9060310"</f>
        <v>9060310</v>
      </c>
      <c r="K69" s="1" t="s">
        <v>18</v>
      </c>
      <c r="L69" s="6" t="s">
        <v>122</v>
      </c>
    </row>
    <row r="70" spans="1:12" ht="15" customHeight="1">
      <c r="A70">
        <v>4</v>
      </c>
      <c r="B70" s="5" t="s">
        <v>754</v>
      </c>
      <c r="C70" s="1" t="s">
        <v>599</v>
      </c>
      <c r="D70" s="1">
        <v>12</v>
      </c>
      <c r="E70" s="1">
        <v>12</v>
      </c>
      <c r="F70" s="1">
        <v>1</v>
      </c>
      <c r="G70" s="1" t="s">
        <v>10</v>
      </c>
      <c r="H70" s="1" t="s">
        <v>10</v>
      </c>
      <c r="I70" s="1" t="s">
        <v>33</v>
      </c>
      <c r="J70" s="1" t="str">
        <f>"9060523"</f>
        <v>9060523</v>
      </c>
      <c r="K70" s="1" t="s">
        <v>18</v>
      </c>
      <c r="L70" s="6" t="s">
        <v>600</v>
      </c>
    </row>
    <row r="71" spans="1:12" ht="15" customHeight="1">
      <c r="A71">
        <v>4</v>
      </c>
      <c r="B71" s="5" t="s">
        <v>754</v>
      </c>
      <c r="C71" s="1" t="s">
        <v>601</v>
      </c>
      <c r="D71" s="1">
        <v>12</v>
      </c>
      <c r="E71" s="1">
        <v>12</v>
      </c>
      <c r="F71" s="1">
        <v>1</v>
      </c>
      <c r="G71" s="1" t="s">
        <v>10</v>
      </c>
      <c r="H71" s="1" t="s">
        <v>10</v>
      </c>
      <c r="I71" s="1" t="s">
        <v>33</v>
      </c>
      <c r="J71" s="1" t="str">
        <f>"9060311"</f>
        <v>9060311</v>
      </c>
      <c r="K71" s="1" t="s">
        <v>18</v>
      </c>
      <c r="L71" s="6" t="s">
        <v>602</v>
      </c>
    </row>
    <row r="72" spans="1:12" ht="15" customHeight="1">
      <c r="A72">
        <v>4</v>
      </c>
      <c r="B72" s="5" t="s">
        <v>754</v>
      </c>
      <c r="C72" s="1" t="s">
        <v>53</v>
      </c>
      <c r="D72" s="1">
        <v>6</v>
      </c>
      <c r="E72" s="1">
        <v>6</v>
      </c>
      <c r="F72" s="1">
        <v>1</v>
      </c>
      <c r="G72" s="1" t="s">
        <v>10</v>
      </c>
      <c r="H72" s="1" t="s">
        <v>10</v>
      </c>
      <c r="I72" s="1" t="s">
        <v>33</v>
      </c>
      <c r="J72" s="1" t="str">
        <f>"9060153"</f>
        <v>9060153</v>
      </c>
      <c r="K72" s="1" t="s">
        <v>18</v>
      </c>
      <c r="L72" s="6" t="s">
        <v>54</v>
      </c>
    </row>
    <row r="73" spans="1:12" ht="15" customHeight="1">
      <c r="A73">
        <v>4</v>
      </c>
      <c r="B73" s="5" t="s">
        <v>754</v>
      </c>
      <c r="C73" s="1" t="s">
        <v>34</v>
      </c>
      <c r="D73" s="1">
        <v>12</v>
      </c>
      <c r="E73" s="1">
        <v>12</v>
      </c>
      <c r="F73" s="1">
        <v>1</v>
      </c>
      <c r="G73" s="1" t="s">
        <v>10</v>
      </c>
      <c r="H73" s="1" t="s">
        <v>10</v>
      </c>
      <c r="I73" s="1" t="s">
        <v>33</v>
      </c>
      <c r="J73" s="1" t="str">
        <f>"9060154"</f>
        <v>9060154</v>
      </c>
      <c r="K73" s="1" t="s">
        <v>18</v>
      </c>
      <c r="L73" s="6" t="s">
        <v>35</v>
      </c>
    </row>
    <row r="74" spans="1:12" ht="15" customHeight="1">
      <c r="A74">
        <v>4</v>
      </c>
      <c r="B74" s="5" t="s">
        <v>754</v>
      </c>
      <c r="C74" s="1" t="s">
        <v>629</v>
      </c>
      <c r="D74" s="1">
        <v>11</v>
      </c>
      <c r="E74" s="1">
        <v>12</v>
      </c>
      <c r="F74" s="1">
        <v>1</v>
      </c>
      <c r="G74" s="1" t="s">
        <v>10</v>
      </c>
      <c r="H74" s="1" t="s">
        <v>10</v>
      </c>
      <c r="I74" s="1" t="s">
        <v>33</v>
      </c>
      <c r="J74" s="1" t="str">
        <f>"9060317"</f>
        <v>9060317</v>
      </c>
      <c r="K74" s="1" t="s">
        <v>18</v>
      </c>
      <c r="L74" s="6" t="s">
        <v>630</v>
      </c>
    </row>
    <row r="75" spans="1:12" ht="15" customHeight="1">
      <c r="A75">
        <v>4</v>
      </c>
      <c r="B75" s="5" t="s">
        <v>754</v>
      </c>
      <c r="C75" s="1" t="s">
        <v>95</v>
      </c>
      <c r="D75" s="1">
        <v>6</v>
      </c>
      <c r="E75" s="1">
        <v>6</v>
      </c>
      <c r="F75" s="1">
        <v>1</v>
      </c>
      <c r="G75" s="1" t="s">
        <v>10</v>
      </c>
      <c r="H75" s="1" t="s">
        <v>10</v>
      </c>
      <c r="I75" s="1" t="s">
        <v>33</v>
      </c>
      <c r="J75" s="1" t="str">
        <f>"9060156"</f>
        <v>9060156</v>
      </c>
      <c r="K75" s="1" t="s">
        <v>18</v>
      </c>
      <c r="L75" s="6" t="s">
        <v>96</v>
      </c>
    </row>
    <row r="76" spans="1:12" ht="15" customHeight="1">
      <c r="A76">
        <v>4</v>
      </c>
      <c r="B76" s="5" t="s">
        <v>754</v>
      </c>
      <c r="C76" s="1" t="s">
        <v>40</v>
      </c>
      <c r="D76" s="1">
        <v>12</v>
      </c>
      <c r="E76" s="1">
        <v>12</v>
      </c>
      <c r="F76" s="1">
        <v>1</v>
      </c>
      <c r="G76" s="1" t="s">
        <v>10</v>
      </c>
      <c r="H76" s="1" t="s">
        <v>10</v>
      </c>
      <c r="I76" s="1" t="s">
        <v>33</v>
      </c>
      <c r="J76" s="1" t="str">
        <f>"9060318"</f>
        <v>9060318</v>
      </c>
      <c r="K76" s="1" t="s">
        <v>41</v>
      </c>
      <c r="L76" s="6" t="s">
        <v>42</v>
      </c>
    </row>
    <row r="77" spans="1:12" ht="15" customHeight="1">
      <c r="A77">
        <v>4</v>
      </c>
      <c r="B77" s="5" t="s">
        <v>754</v>
      </c>
      <c r="C77" s="1" t="s">
        <v>305</v>
      </c>
      <c r="D77" s="1">
        <v>11</v>
      </c>
      <c r="E77" s="1">
        <v>12</v>
      </c>
      <c r="F77" s="1">
        <v>1</v>
      </c>
      <c r="G77" s="1" t="s">
        <v>10</v>
      </c>
      <c r="H77" s="1" t="s">
        <v>10</v>
      </c>
      <c r="I77" s="1" t="s">
        <v>33</v>
      </c>
      <c r="J77" s="1" t="str">
        <f>"9060576"</f>
        <v>9060576</v>
      </c>
      <c r="K77" s="1" t="s">
        <v>18</v>
      </c>
      <c r="L77" s="6" t="s">
        <v>231</v>
      </c>
    </row>
    <row r="78" spans="1:12" ht="15" customHeight="1">
      <c r="A78">
        <v>4</v>
      </c>
      <c r="B78" s="5" t="s">
        <v>754</v>
      </c>
      <c r="C78" s="1" t="s">
        <v>266</v>
      </c>
      <c r="D78" s="1">
        <v>12</v>
      </c>
      <c r="E78" s="1">
        <v>13</v>
      </c>
      <c r="F78" s="1">
        <v>1</v>
      </c>
      <c r="G78" s="1" t="s">
        <v>10</v>
      </c>
      <c r="H78" s="1" t="s">
        <v>10</v>
      </c>
      <c r="I78" s="1" t="s">
        <v>33</v>
      </c>
      <c r="J78" s="1" t="str">
        <f>"9060449"</f>
        <v>9060449</v>
      </c>
      <c r="K78" s="1" t="s">
        <v>18</v>
      </c>
      <c r="L78" s="6" t="s">
        <v>267</v>
      </c>
    </row>
    <row r="79" spans="1:12" ht="15" customHeight="1" thickBot="1">
      <c r="A79">
        <v>4</v>
      </c>
      <c r="B79" s="5" t="s">
        <v>754</v>
      </c>
      <c r="C79" s="1" t="s">
        <v>135</v>
      </c>
      <c r="D79" s="1">
        <v>6</v>
      </c>
      <c r="E79" s="1">
        <v>9</v>
      </c>
      <c r="F79" s="1">
        <v>1</v>
      </c>
      <c r="G79" s="1" t="s">
        <v>10</v>
      </c>
      <c r="H79" s="1" t="s">
        <v>10</v>
      </c>
      <c r="I79" s="1" t="s">
        <v>33</v>
      </c>
      <c r="J79" s="1" t="str">
        <f>"9060474"</f>
        <v>9060474</v>
      </c>
      <c r="K79" s="1" t="s">
        <v>18</v>
      </c>
      <c r="L79" s="6" t="s">
        <v>136</v>
      </c>
    </row>
    <row r="80" spans="1:12" ht="15" customHeight="1">
      <c r="A80">
        <v>5</v>
      </c>
      <c r="B80" s="2" t="s">
        <v>755</v>
      </c>
      <c r="C80" s="3" t="s">
        <v>607</v>
      </c>
      <c r="D80" s="3">
        <v>6</v>
      </c>
      <c r="E80" s="3">
        <v>6</v>
      </c>
      <c r="F80" s="3">
        <v>1</v>
      </c>
      <c r="G80" s="3" t="s">
        <v>10</v>
      </c>
      <c r="H80" s="3" t="s">
        <v>10</v>
      </c>
      <c r="I80" s="3" t="s">
        <v>16</v>
      </c>
      <c r="J80" s="3" t="str">
        <f>"9060234"</f>
        <v>9060234</v>
      </c>
      <c r="K80" s="3" t="s">
        <v>18</v>
      </c>
      <c r="L80" s="4" t="s">
        <v>608</v>
      </c>
    </row>
    <row r="81" spans="1:12" ht="15" customHeight="1">
      <c r="A81">
        <v>5</v>
      </c>
      <c r="B81" s="16" t="s">
        <v>755</v>
      </c>
      <c r="C81" s="15" t="s">
        <v>640</v>
      </c>
      <c r="D81" s="15">
        <v>12</v>
      </c>
      <c r="E81" s="15">
        <v>12</v>
      </c>
      <c r="F81" s="15">
        <v>1</v>
      </c>
      <c r="G81" s="15" t="s">
        <v>10</v>
      </c>
      <c r="H81" s="15" t="s">
        <v>10</v>
      </c>
      <c r="I81" s="15" t="s">
        <v>16</v>
      </c>
      <c r="J81" s="15" t="str">
        <f>"9060307"</f>
        <v>9060307</v>
      </c>
      <c r="K81" s="15" t="s">
        <v>18</v>
      </c>
      <c r="L81" s="17" t="s">
        <v>641</v>
      </c>
    </row>
    <row r="82" spans="1:12" ht="15" customHeight="1">
      <c r="A82">
        <v>5</v>
      </c>
      <c r="B82" s="16" t="s">
        <v>755</v>
      </c>
      <c r="C82" s="15" t="s">
        <v>17</v>
      </c>
      <c r="D82" s="15">
        <v>12</v>
      </c>
      <c r="E82" s="15">
        <v>12</v>
      </c>
      <c r="F82" s="15">
        <v>1</v>
      </c>
      <c r="G82" s="15" t="s">
        <v>10</v>
      </c>
      <c r="H82" s="15" t="s">
        <v>10</v>
      </c>
      <c r="I82" s="15" t="s">
        <v>16</v>
      </c>
      <c r="J82" s="15" t="str">
        <f>"9060308"</f>
        <v>9060308</v>
      </c>
      <c r="K82" s="15" t="s">
        <v>18</v>
      </c>
      <c r="L82" s="17" t="s">
        <v>19</v>
      </c>
    </row>
    <row r="83" spans="1:12" ht="15" customHeight="1">
      <c r="A83">
        <v>5</v>
      </c>
      <c r="B83" s="16" t="s">
        <v>755</v>
      </c>
      <c r="C83" s="15" t="s">
        <v>281</v>
      </c>
      <c r="D83" s="15">
        <v>11</v>
      </c>
      <c r="E83" s="15">
        <v>12</v>
      </c>
      <c r="F83" s="15">
        <v>1</v>
      </c>
      <c r="G83" s="15" t="s">
        <v>10</v>
      </c>
      <c r="H83" s="15" t="s">
        <v>10</v>
      </c>
      <c r="I83" s="15" t="s">
        <v>16</v>
      </c>
      <c r="J83" s="15" t="str">
        <f>"9060309"</f>
        <v>9060309</v>
      </c>
      <c r="K83" s="15" t="s">
        <v>18</v>
      </c>
      <c r="L83" s="17" t="s">
        <v>282</v>
      </c>
    </row>
    <row r="84" spans="1:12" ht="15" customHeight="1">
      <c r="A84">
        <v>5</v>
      </c>
      <c r="B84" s="16" t="s">
        <v>755</v>
      </c>
      <c r="C84" s="15" t="s">
        <v>55</v>
      </c>
      <c r="D84" s="15">
        <v>12</v>
      </c>
      <c r="E84" s="15">
        <v>12</v>
      </c>
      <c r="F84" s="15">
        <v>1</v>
      </c>
      <c r="G84" s="15" t="s">
        <v>10</v>
      </c>
      <c r="H84" s="15" t="s">
        <v>10</v>
      </c>
      <c r="I84" s="15" t="s">
        <v>16</v>
      </c>
      <c r="J84" s="15" t="str">
        <f>"9060313"</f>
        <v>9060313</v>
      </c>
      <c r="K84" s="15" t="s">
        <v>18</v>
      </c>
      <c r="L84" s="17" t="s">
        <v>56</v>
      </c>
    </row>
    <row r="85" spans="1:12" ht="15" customHeight="1">
      <c r="A85">
        <v>5</v>
      </c>
      <c r="B85" s="16" t="s">
        <v>755</v>
      </c>
      <c r="C85" s="15" t="s">
        <v>505</v>
      </c>
      <c r="D85" s="15">
        <v>12</v>
      </c>
      <c r="E85" s="15">
        <v>12</v>
      </c>
      <c r="F85" s="15">
        <v>1</v>
      </c>
      <c r="G85" s="15" t="s">
        <v>10</v>
      </c>
      <c r="H85" s="15" t="s">
        <v>10</v>
      </c>
      <c r="I85" s="15" t="s">
        <v>16</v>
      </c>
      <c r="J85" s="15" t="str">
        <f>"9060245"</f>
        <v>9060245</v>
      </c>
      <c r="K85" s="15" t="s">
        <v>18</v>
      </c>
      <c r="L85" s="17" t="s">
        <v>506</v>
      </c>
    </row>
    <row r="86" spans="1:12" ht="15" customHeight="1">
      <c r="A86">
        <v>5</v>
      </c>
      <c r="B86" s="16" t="s">
        <v>755</v>
      </c>
      <c r="C86" s="15" t="s">
        <v>23</v>
      </c>
      <c r="D86" s="15">
        <v>11</v>
      </c>
      <c r="E86" s="15">
        <v>12</v>
      </c>
      <c r="F86" s="15">
        <v>1</v>
      </c>
      <c r="G86" s="15" t="s">
        <v>10</v>
      </c>
      <c r="H86" s="15" t="s">
        <v>10</v>
      </c>
      <c r="I86" s="15" t="s">
        <v>16</v>
      </c>
      <c r="J86" s="15" t="str">
        <f>"9060314"</f>
        <v>9060314</v>
      </c>
      <c r="K86" s="15" t="s">
        <v>24</v>
      </c>
      <c r="L86" s="17" t="s">
        <v>25</v>
      </c>
    </row>
    <row r="87" spans="1:12" ht="15" customHeight="1">
      <c r="A87">
        <v>5</v>
      </c>
      <c r="B87" s="16" t="s">
        <v>755</v>
      </c>
      <c r="C87" s="15" t="s">
        <v>106</v>
      </c>
      <c r="D87" s="15">
        <v>14</v>
      </c>
      <c r="E87" s="15">
        <v>14</v>
      </c>
      <c r="F87" s="15">
        <v>1</v>
      </c>
      <c r="G87" s="15" t="s">
        <v>10</v>
      </c>
      <c r="H87" s="15" t="s">
        <v>10</v>
      </c>
      <c r="I87" s="15" t="s">
        <v>16</v>
      </c>
      <c r="J87" s="15" t="str">
        <f>"9060315"</f>
        <v>9060315</v>
      </c>
      <c r="K87" s="15" t="s">
        <v>18</v>
      </c>
      <c r="L87" s="17" t="s">
        <v>107</v>
      </c>
    </row>
    <row r="88" spans="1:12" ht="15" customHeight="1">
      <c r="A88">
        <v>5</v>
      </c>
      <c r="B88" s="16" t="s">
        <v>755</v>
      </c>
      <c r="C88" s="15" t="s">
        <v>91</v>
      </c>
      <c r="D88" s="15">
        <v>12</v>
      </c>
      <c r="E88" s="15">
        <v>13</v>
      </c>
      <c r="F88" s="15">
        <v>1</v>
      </c>
      <c r="G88" s="15" t="s">
        <v>10</v>
      </c>
      <c r="H88" s="15" t="s">
        <v>10</v>
      </c>
      <c r="I88" s="15" t="s">
        <v>16</v>
      </c>
      <c r="J88" s="15" t="str">
        <f>"9060316"</f>
        <v>9060316</v>
      </c>
      <c r="K88" s="15" t="s">
        <v>18</v>
      </c>
      <c r="L88" s="17" t="s">
        <v>58</v>
      </c>
    </row>
    <row r="89" spans="1:12" ht="15" customHeight="1">
      <c r="A89">
        <v>5</v>
      </c>
      <c r="B89" s="16" t="s">
        <v>755</v>
      </c>
      <c r="C89" s="15" t="s">
        <v>603</v>
      </c>
      <c r="D89" s="15">
        <v>9</v>
      </c>
      <c r="E89" s="15">
        <v>9</v>
      </c>
      <c r="F89" s="15">
        <v>1</v>
      </c>
      <c r="G89" s="15" t="s">
        <v>10</v>
      </c>
      <c r="H89" s="15" t="s">
        <v>10</v>
      </c>
      <c r="I89" s="15" t="s">
        <v>16</v>
      </c>
      <c r="J89" s="15" t="str">
        <f>"9060549"</f>
        <v>9060549</v>
      </c>
      <c r="K89" s="15" t="s">
        <v>18</v>
      </c>
      <c r="L89" s="17" t="s">
        <v>462</v>
      </c>
    </row>
    <row r="90" spans="1:12" ht="15" customHeight="1">
      <c r="A90">
        <v>5</v>
      </c>
      <c r="B90" s="16" t="s">
        <v>755</v>
      </c>
      <c r="C90" s="15" t="s">
        <v>71</v>
      </c>
      <c r="D90" s="15">
        <v>7</v>
      </c>
      <c r="E90" s="15">
        <v>10</v>
      </c>
      <c r="F90" s="15">
        <v>1</v>
      </c>
      <c r="G90" s="15" t="s">
        <v>10</v>
      </c>
      <c r="H90" s="15" t="s">
        <v>69</v>
      </c>
      <c r="I90" s="15" t="s">
        <v>70</v>
      </c>
      <c r="J90" s="15" t="str">
        <f>"9060198"</f>
        <v>9060198</v>
      </c>
      <c r="K90" s="15" t="s">
        <v>72</v>
      </c>
      <c r="L90" s="17" t="s">
        <v>73</v>
      </c>
    </row>
    <row r="91" spans="1:12" ht="15" customHeight="1">
      <c r="A91">
        <v>5</v>
      </c>
      <c r="B91" s="16" t="s">
        <v>755</v>
      </c>
      <c r="C91" s="15" t="s">
        <v>665</v>
      </c>
      <c r="D91" s="15">
        <v>12</v>
      </c>
      <c r="E91" s="15">
        <v>12</v>
      </c>
      <c r="F91" s="15">
        <v>1</v>
      </c>
      <c r="G91" s="15" t="s">
        <v>10</v>
      </c>
      <c r="H91" s="15" t="s">
        <v>69</v>
      </c>
      <c r="I91" s="15" t="s">
        <v>69</v>
      </c>
      <c r="J91" s="15" t="str">
        <f>"9060208"</f>
        <v>9060208</v>
      </c>
      <c r="K91" s="15" t="s">
        <v>112</v>
      </c>
      <c r="L91" s="17" t="s">
        <v>348</v>
      </c>
    </row>
    <row r="92" spans="1:12" ht="15" customHeight="1">
      <c r="A92">
        <v>5</v>
      </c>
      <c r="B92" s="16" t="s">
        <v>755</v>
      </c>
      <c r="C92" s="15" t="s">
        <v>111</v>
      </c>
      <c r="D92" s="15">
        <v>11</v>
      </c>
      <c r="E92" s="15">
        <v>11</v>
      </c>
      <c r="F92" s="15">
        <v>1</v>
      </c>
      <c r="G92" s="15" t="s">
        <v>10</v>
      </c>
      <c r="H92" s="15" t="s">
        <v>69</v>
      </c>
      <c r="I92" s="15" t="s">
        <v>69</v>
      </c>
      <c r="J92" s="15" t="str">
        <f>"9060207"</f>
        <v>9060207</v>
      </c>
      <c r="K92" s="15" t="s">
        <v>112</v>
      </c>
      <c r="L92" s="17" t="s">
        <v>113</v>
      </c>
    </row>
    <row r="93" spans="1:12" ht="15" customHeight="1">
      <c r="A93">
        <v>5</v>
      </c>
      <c r="B93" s="16" t="s">
        <v>755</v>
      </c>
      <c r="C93" s="15" t="s">
        <v>668</v>
      </c>
      <c r="D93" s="15">
        <v>6</v>
      </c>
      <c r="E93" s="15">
        <v>7</v>
      </c>
      <c r="F93" s="15">
        <v>1</v>
      </c>
      <c r="G93" s="15" t="s">
        <v>10</v>
      </c>
      <c r="H93" s="15" t="s">
        <v>69</v>
      </c>
      <c r="I93" s="15" t="s">
        <v>69</v>
      </c>
      <c r="J93" s="15" t="str">
        <f>"9520618"</f>
        <v>9520618</v>
      </c>
      <c r="K93" s="15" t="s">
        <v>669</v>
      </c>
      <c r="L93" s="17" t="s">
        <v>670</v>
      </c>
    </row>
    <row r="94" spans="1:12" ht="15" customHeight="1">
      <c r="A94">
        <v>5</v>
      </c>
      <c r="B94" s="16" t="s">
        <v>755</v>
      </c>
      <c r="C94" s="15" t="s">
        <v>322</v>
      </c>
      <c r="D94" s="15">
        <v>6</v>
      </c>
      <c r="E94" s="15">
        <v>8</v>
      </c>
      <c r="F94" s="15">
        <v>1</v>
      </c>
      <c r="G94" s="15" t="s">
        <v>10</v>
      </c>
      <c r="H94" s="15" t="s">
        <v>69</v>
      </c>
      <c r="I94" s="15" t="s">
        <v>321</v>
      </c>
      <c r="J94" s="15" t="str">
        <f>"9060217"</f>
        <v>9060217</v>
      </c>
      <c r="K94" s="15" t="s">
        <v>323</v>
      </c>
      <c r="L94" s="17" t="s">
        <v>324</v>
      </c>
    </row>
    <row r="95" spans="1:12" ht="15" customHeight="1">
      <c r="A95">
        <v>5</v>
      </c>
      <c r="B95" s="16" t="s">
        <v>755</v>
      </c>
      <c r="C95" s="15" t="s">
        <v>689</v>
      </c>
      <c r="D95" s="15">
        <v>6</v>
      </c>
      <c r="E95" s="15">
        <v>6</v>
      </c>
      <c r="F95" s="15"/>
      <c r="G95" s="15" t="s">
        <v>10</v>
      </c>
      <c r="H95" s="15" t="s">
        <v>10</v>
      </c>
      <c r="I95" s="15" t="s">
        <v>16</v>
      </c>
      <c r="J95" s="15" t="str">
        <f>"7061004"</f>
        <v>7061004</v>
      </c>
      <c r="K95" s="15" t="s">
        <v>18</v>
      </c>
      <c r="L95" s="17" t="s">
        <v>690</v>
      </c>
    </row>
    <row r="96" spans="1:12" ht="15" customHeight="1" thickBot="1">
      <c r="A96">
        <v>5</v>
      </c>
      <c r="B96" s="18" t="s">
        <v>755</v>
      </c>
      <c r="C96" s="19" t="s">
        <v>760</v>
      </c>
      <c r="D96" s="19">
        <v>11</v>
      </c>
      <c r="E96" s="19">
        <v>11</v>
      </c>
      <c r="F96" s="19">
        <v>1</v>
      </c>
      <c r="G96" s="19" t="s">
        <v>10</v>
      </c>
      <c r="H96" s="19" t="s">
        <v>10</v>
      </c>
      <c r="I96" s="19" t="s">
        <v>16</v>
      </c>
      <c r="J96" s="19" t="str">
        <f>"9060382"</f>
        <v>9060382</v>
      </c>
      <c r="K96" s="19" t="s">
        <v>24</v>
      </c>
      <c r="L96" s="20" t="s">
        <v>761</v>
      </c>
    </row>
    <row r="97" spans="1:12" ht="15" customHeight="1">
      <c r="A97">
        <v>6</v>
      </c>
      <c r="B97" s="2" t="s">
        <v>756</v>
      </c>
      <c r="C97" s="3" t="s">
        <v>642</v>
      </c>
      <c r="D97" s="3">
        <v>14</v>
      </c>
      <c r="E97" s="3">
        <v>14</v>
      </c>
      <c r="F97" s="3">
        <v>1</v>
      </c>
      <c r="G97" s="3" t="s">
        <v>10</v>
      </c>
      <c r="H97" s="3" t="s">
        <v>420</v>
      </c>
      <c r="I97" s="3" t="s">
        <v>420</v>
      </c>
      <c r="J97" s="3" t="str">
        <f>"9060168"</f>
        <v>9060168</v>
      </c>
      <c r="K97" s="3" t="s">
        <v>643</v>
      </c>
      <c r="L97" s="4" t="s">
        <v>644</v>
      </c>
    </row>
    <row r="98" spans="1:12" ht="15" customHeight="1">
      <c r="A98">
        <v>6</v>
      </c>
      <c r="B98" s="5" t="s">
        <v>756</v>
      </c>
      <c r="C98" s="1" t="s">
        <v>618</v>
      </c>
      <c r="D98" s="1">
        <v>6</v>
      </c>
      <c r="E98" s="1">
        <v>6</v>
      </c>
      <c r="F98" s="1">
        <v>1</v>
      </c>
      <c r="G98" s="1" t="s">
        <v>10</v>
      </c>
      <c r="H98" s="1" t="s">
        <v>420</v>
      </c>
      <c r="I98" s="1" t="s">
        <v>421</v>
      </c>
      <c r="J98" s="1" t="str">
        <f>"9060174"</f>
        <v>9060174</v>
      </c>
      <c r="K98" s="1" t="s">
        <v>619</v>
      </c>
      <c r="L98" s="6" t="s">
        <v>620</v>
      </c>
    </row>
    <row r="99" spans="1:12" ht="15" customHeight="1">
      <c r="A99">
        <v>6</v>
      </c>
      <c r="B99" s="5" t="s">
        <v>756</v>
      </c>
      <c r="C99" s="11" t="s">
        <v>464</v>
      </c>
      <c r="D99" s="1">
        <v>1</v>
      </c>
      <c r="E99" s="1">
        <v>1</v>
      </c>
      <c r="F99" s="1">
        <v>3</v>
      </c>
      <c r="G99" s="1" t="s">
        <v>63</v>
      </c>
      <c r="H99" s="1" t="s">
        <v>123</v>
      </c>
      <c r="I99" s="1" t="s">
        <v>463</v>
      </c>
      <c r="J99" s="1" t="str">
        <f>"9060430"</f>
        <v>9060430</v>
      </c>
      <c r="K99" s="1" t="s">
        <v>465</v>
      </c>
      <c r="L99" s="6" t="s">
        <v>466</v>
      </c>
    </row>
    <row r="100" spans="1:12" ht="15" customHeight="1">
      <c r="A100">
        <v>6</v>
      </c>
      <c r="B100" s="5" t="s">
        <v>756</v>
      </c>
      <c r="C100" s="1" t="s">
        <v>567</v>
      </c>
      <c r="D100" s="1">
        <v>6</v>
      </c>
      <c r="E100" s="1">
        <v>6</v>
      </c>
      <c r="F100" s="1">
        <v>3</v>
      </c>
      <c r="G100" s="1" t="s">
        <v>63</v>
      </c>
      <c r="H100" s="1" t="s">
        <v>64</v>
      </c>
      <c r="I100" s="1" t="s">
        <v>566</v>
      </c>
      <c r="J100" s="1" t="str">
        <f>"9060159"</f>
        <v>9060159</v>
      </c>
      <c r="K100" s="1" t="s">
        <v>568</v>
      </c>
      <c r="L100" s="6" t="s">
        <v>568</v>
      </c>
    </row>
    <row r="101" spans="1:12" ht="15" customHeight="1">
      <c r="A101">
        <v>6</v>
      </c>
      <c r="B101" s="5" t="s">
        <v>756</v>
      </c>
      <c r="C101" s="1" t="s">
        <v>125</v>
      </c>
      <c r="D101" s="1">
        <v>2</v>
      </c>
      <c r="E101" s="1">
        <v>2</v>
      </c>
      <c r="F101" s="1">
        <v>3</v>
      </c>
      <c r="G101" s="1" t="s">
        <v>63</v>
      </c>
      <c r="H101" s="1" t="s">
        <v>123</v>
      </c>
      <c r="I101" s="1" t="s">
        <v>124</v>
      </c>
      <c r="J101" s="1" t="str">
        <f>"9060162"</f>
        <v>9060162</v>
      </c>
      <c r="K101" s="1" t="s">
        <v>126</v>
      </c>
      <c r="L101" s="6"/>
    </row>
    <row r="102" spans="1:12" ht="15" customHeight="1">
      <c r="A102">
        <v>6</v>
      </c>
      <c r="B102" s="5" t="s">
        <v>756</v>
      </c>
      <c r="C102" s="1" t="s">
        <v>595</v>
      </c>
      <c r="D102" s="1">
        <v>3</v>
      </c>
      <c r="E102" s="1">
        <v>3</v>
      </c>
      <c r="F102" s="1">
        <v>3</v>
      </c>
      <c r="G102" s="1" t="s">
        <v>63</v>
      </c>
      <c r="H102" s="1" t="s">
        <v>148</v>
      </c>
      <c r="I102" s="1" t="s">
        <v>458</v>
      </c>
      <c r="J102" s="1" t="str">
        <f>"9060164"</f>
        <v>9060164</v>
      </c>
      <c r="K102" s="1" t="s">
        <v>460</v>
      </c>
      <c r="L102" s="6" t="s">
        <v>596</v>
      </c>
    </row>
    <row r="103" spans="1:12" ht="15" customHeight="1">
      <c r="A103">
        <v>6</v>
      </c>
      <c r="B103" s="5" t="s">
        <v>756</v>
      </c>
      <c r="C103" s="1" t="s">
        <v>194</v>
      </c>
      <c r="D103" s="1">
        <v>1</v>
      </c>
      <c r="E103" s="1">
        <v>2</v>
      </c>
      <c r="F103" s="1">
        <v>3</v>
      </c>
      <c r="G103" s="1" t="s">
        <v>63</v>
      </c>
      <c r="H103" s="1" t="s">
        <v>123</v>
      </c>
      <c r="I103" s="1" t="s">
        <v>191</v>
      </c>
      <c r="J103" s="1" t="str">
        <f>"9060166"</f>
        <v>9060166</v>
      </c>
      <c r="K103" s="1" t="s">
        <v>193</v>
      </c>
      <c r="L103" s="6" t="s">
        <v>193</v>
      </c>
    </row>
    <row r="104" spans="1:12" ht="15" customHeight="1">
      <c r="A104">
        <v>6</v>
      </c>
      <c r="B104" s="5" t="s">
        <v>756</v>
      </c>
      <c r="C104" s="1" t="s">
        <v>616</v>
      </c>
      <c r="D104" s="1">
        <v>2</v>
      </c>
      <c r="E104" s="1">
        <v>2</v>
      </c>
      <c r="F104" s="1">
        <v>3</v>
      </c>
      <c r="G104" s="1" t="s">
        <v>63</v>
      </c>
      <c r="H104" s="1" t="s">
        <v>123</v>
      </c>
      <c r="I104" s="1" t="s">
        <v>344</v>
      </c>
      <c r="J104" s="1" t="str">
        <f>"9060173"</f>
        <v>9060173</v>
      </c>
      <c r="K104" s="1" t="s">
        <v>617</v>
      </c>
      <c r="L104" s="6" t="s">
        <v>346</v>
      </c>
    </row>
    <row r="105" spans="1:12" ht="15" customHeight="1">
      <c r="A105">
        <v>6</v>
      </c>
      <c r="B105" s="5" t="s">
        <v>756</v>
      </c>
      <c r="C105" s="1" t="s">
        <v>612</v>
      </c>
      <c r="D105" s="1">
        <v>6</v>
      </c>
      <c r="E105" s="1">
        <v>6</v>
      </c>
      <c r="F105" s="1">
        <v>3</v>
      </c>
      <c r="G105" s="1" t="s">
        <v>63</v>
      </c>
      <c r="H105" s="1" t="s">
        <v>74</v>
      </c>
      <c r="I105" s="1" t="s">
        <v>404</v>
      </c>
      <c r="J105" s="1" t="str">
        <f>"9060177"</f>
        <v>9060177</v>
      </c>
      <c r="K105" s="1" t="s">
        <v>613</v>
      </c>
      <c r="L105" s="6" t="s">
        <v>613</v>
      </c>
    </row>
    <row r="106" spans="1:12" ht="15" customHeight="1">
      <c r="A106">
        <v>6</v>
      </c>
      <c r="B106" s="5" t="s">
        <v>756</v>
      </c>
      <c r="C106" s="1" t="s">
        <v>66</v>
      </c>
      <c r="D106" s="1">
        <v>14</v>
      </c>
      <c r="E106" s="1">
        <v>15</v>
      </c>
      <c r="F106" s="1">
        <v>3</v>
      </c>
      <c r="G106" s="1" t="s">
        <v>63</v>
      </c>
      <c r="H106" s="1" t="s">
        <v>64</v>
      </c>
      <c r="I106" s="1" t="s">
        <v>65</v>
      </c>
      <c r="J106" s="1" t="str">
        <f>"9060182"</f>
        <v>9060182</v>
      </c>
      <c r="K106" s="1" t="s">
        <v>67</v>
      </c>
      <c r="L106" s="6" t="s">
        <v>68</v>
      </c>
    </row>
    <row r="107" spans="1:12" ht="15" customHeight="1">
      <c r="A107">
        <v>6</v>
      </c>
      <c r="B107" s="5" t="s">
        <v>756</v>
      </c>
      <c r="C107" s="1" t="s">
        <v>659</v>
      </c>
      <c r="D107" s="1">
        <v>14</v>
      </c>
      <c r="E107" s="1">
        <v>14</v>
      </c>
      <c r="F107" s="1">
        <v>3</v>
      </c>
      <c r="G107" s="1" t="s">
        <v>63</v>
      </c>
      <c r="H107" s="1" t="s">
        <v>64</v>
      </c>
      <c r="I107" s="1" t="s">
        <v>65</v>
      </c>
      <c r="J107" s="1" t="str">
        <f>"9060183"</f>
        <v>9060183</v>
      </c>
      <c r="K107" s="1" t="s">
        <v>660</v>
      </c>
      <c r="L107" s="6" t="s">
        <v>661</v>
      </c>
    </row>
    <row r="108" spans="1:12" ht="15" customHeight="1">
      <c r="A108">
        <v>6</v>
      </c>
      <c r="B108" s="5" t="s">
        <v>756</v>
      </c>
      <c r="C108" s="1" t="s">
        <v>605</v>
      </c>
      <c r="D108" s="1">
        <v>12</v>
      </c>
      <c r="E108" s="1">
        <v>12</v>
      </c>
      <c r="F108" s="1">
        <v>3</v>
      </c>
      <c r="G108" s="1" t="s">
        <v>63</v>
      </c>
      <c r="H108" s="1" t="s">
        <v>64</v>
      </c>
      <c r="I108" s="1" t="s">
        <v>65</v>
      </c>
      <c r="J108" s="1" t="str">
        <f>"9060617"</f>
        <v>9060617</v>
      </c>
      <c r="K108" s="1" t="s">
        <v>67</v>
      </c>
      <c r="L108" s="6" t="s">
        <v>606</v>
      </c>
    </row>
    <row r="109" spans="1:12" ht="15" customHeight="1">
      <c r="A109">
        <v>6</v>
      </c>
      <c r="B109" s="5" t="s">
        <v>756</v>
      </c>
      <c r="C109" s="1" t="s">
        <v>579</v>
      </c>
      <c r="D109" s="1">
        <v>4</v>
      </c>
      <c r="E109" s="1">
        <v>4</v>
      </c>
      <c r="F109" s="1">
        <v>3</v>
      </c>
      <c r="G109" s="1" t="s">
        <v>63</v>
      </c>
      <c r="H109" s="1" t="s">
        <v>148</v>
      </c>
      <c r="I109" s="1" t="s">
        <v>469</v>
      </c>
      <c r="J109" s="1" t="str">
        <f>"9060353"</f>
        <v>9060353</v>
      </c>
      <c r="K109" s="1" t="s">
        <v>469</v>
      </c>
      <c r="L109" s="6" t="s">
        <v>580</v>
      </c>
    </row>
    <row r="110" spans="1:12" ht="15" customHeight="1">
      <c r="A110">
        <v>6</v>
      </c>
      <c r="B110" s="5" t="s">
        <v>756</v>
      </c>
      <c r="C110" s="1" t="s">
        <v>239</v>
      </c>
      <c r="D110" s="1">
        <v>8</v>
      </c>
      <c r="E110" s="1">
        <v>8</v>
      </c>
      <c r="F110" s="1">
        <v>3</v>
      </c>
      <c r="G110" s="1" t="s">
        <v>63</v>
      </c>
      <c r="H110" s="1" t="s">
        <v>123</v>
      </c>
      <c r="I110" s="1" t="s">
        <v>238</v>
      </c>
      <c r="J110" s="1" t="str">
        <f>"9060185"</f>
        <v>9060185</v>
      </c>
      <c r="K110" s="1" t="s">
        <v>240</v>
      </c>
      <c r="L110" s="6" t="s">
        <v>240</v>
      </c>
    </row>
    <row r="111" spans="1:12" ht="15" customHeight="1">
      <c r="A111">
        <v>6</v>
      </c>
      <c r="B111" s="5" t="s">
        <v>756</v>
      </c>
      <c r="C111" s="1" t="s">
        <v>127</v>
      </c>
      <c r="D111" s="1">
        <v>2</v>
      </c>
      <c r="E111" s="1">
        <v>2</v>
      </c>
      <c r="F111" s="1">
        <v>3</v>
      </c>
      <c r="G111" s="1" t="s">
        <v>63</v>
      </c>
      <c r="H111" s="1" t="s">
        <v>74</v>
      </c>
      <c r="I111" s="1" t="s">
        <v>75</v>
      </c>
      <c r="J111" s="1" t="str">
        <f>"9060189"</f>
        <v>9060189</v>
      </c>
      <c r="K111" s="1" t="s">
        <v>128</v>
      </c>
      <c r="L111" s="6" t="s">
        <v>128</v>
      </c>
    </row>
    <row r="112" spans="1:12" ht="15" customHeight="1">
      <c r="A112">
        <v>6</v>
      </c>
      <c r="B112" s="5" t="s">
        <v>756</v>
      </c>
      <c r="C112" s="1" t="s">
        <v>597</v>
      </c>
      <c r="D112" s="1">
        <v>6</v>
      </c>
      <c r="E112" s="1">
        <v>6</v>
      </c>
      <c r="F112" s="1">
        <v>3</v>
      </c>
      <c r="G112" s="1" t="s">
        <v>63</v>
      </c>
      <c r="H112" s="1" t="s">
        <v>148</v>
      </c>
      <c r="I112" s="1" t="s">
        <v>429</v>
      </c>
      <c r="J112" s="1" t="str">
        <f>"9060191"</f>
        <v>9060191</v>
      </c>
      <c r="K112" s="1" t="s">
        <v>598</v>
      </c>
      <c r="L112" s="6" t="s">
        <v>598</v>
      </c>
    </row>
    <row r="113" spans="1:12" ht="15" customHeight="1">
      <c r="A113">
        <v>6</v>
      </c>
      <c r="B113" s="5" t="s">
        <v>756</v>
      </c>
      <c r="C113" s="1" t="s">
        <v>681</v>
      </c>
      <c r="D113" s="1">
        <v>2</v>
      </c>
      <c r="E113" s="1">
        <v>2</v>
      </c>
      <c r="F113" s="1">
        <v>3</v>
      </c>
      <c r="G113" s="1" t="s">
        <v>63</v>
      </c>
      <c r="H113" s="1" t="s">
        <v>123</v>
      </c>
      <c r="I113" s="1" t="s">
        <v>437</v>
      </c>
      <c r="J113" s="1" t="str">
        <f>"9060196"</f>
        <v>9060196</v>
      </c>
      <c r="K113" s="1" t="s">
        <v>439</v>
      </c>
      <c r="L113" s="6" t="s">
        <v>439</v>
      </c>
    </row>
    <row r="114" spans="1:12" ht="15" customHeight="1">
      <c r="A114">
        <v>6</v>
      </c>
      <c r="B114" s="5" t="s">
        <v>756</v>
      </c>
      <c r="C114" s="1" t="s">
        <v>657</v>
      </c>
      <c r="D114" s="1">
        <v>6</v>
      </c>
      <c r="E114" s="1">
        <v>6</v>
      </c>
      <c r="F114" s="1">
        <v>3</v>
      </c>
      <c r="G114" s="1" t="s">
        <v>63</v>
      </c>
      <c r="H114" s="1" t="s">
        <v>123</v>
      </c>
      <c r="I114" s="1" t="s">
        <v>507</v>
      </c>
      <c r="J114" s="1" t="str">
        <f>"9060195"</f>
        <v>9060195</v>
      </c>
      <c r="K114" s="1" t="s">
        <v>509</v>
      </c>
      <c r="L114" s="6" t="s">
        <v>658</v>
      </c>
    </row>
    <row r="115" spans="1:12" ht="15" customHeight="1">
      <c r="A115">
        <v>6</v>
      </c>
      <c r="B115" s="5" t="s">
        <v>756</v>
      </c>
      <c r="C115" s="1" t="s">
        <v>204</v>
      </c>
      <c r="D115" s="1">
        <v>1</v>
      </c>
      <c r="E115" s="1">
        <v>2</v>
      </c>
      <c r="F115" s="1">
        <v>3</v>
      </c>
      <c r="G115" s="1" t="s">
        <v>63</v>
      </c>
      <c r="H115" s="1" t="s">
        <v>123</v>
      </c>
      <c r="I115" s="1" t="s">
        <v>203</v>
      </c>
      <c r="J115" s="1" t="str">
        <f>"9060200"</f>
        <v>9060200</v>
      </c>
      <c r="K115" s="1" t="s">
        <v>205</v>
      </c>
      <c r="L115" s="6" t="s">
        <v>206</v>
      </c>
    </row>
    <row r="116" spans="1:12" ht="15" customHeight="1">
      <c r="A116">
        <v>6</v>
      </c>
      <c r="B116" s="5" t="s">
        <v>756</v>
      </c>
      <c r="C116" s="1" t="s">
        <v>161</v>
      </c>
      <c r="D116" s="1">
        <v>3</v>
      </c>
      <c r="E116" s="1">
        <v>3</v>
      </c>
      <c r="F116" s="1">
        <v>3</v>
      </c>
      <c r="G116" s="1" t="s">
        <v>63</v>
      </c>
      <c r="H116" s="1" t="s">
        <v>64</v>
      </c>
      <c r="I116" s="1" t="s">
        <v>160</v>
      </c>
      <c r="J116" s="1" t="str">
        <f>"9060211"</f>
        <v>9060211</v>
      </c>
      <c r="K116" s="1" t="s">
        <v>162</v>
      </c>
      <c r="L116" s="6" t="s">
        <v>163</v>
      </c>
    </row>
    <row r="117" spans="1:12" ht="15" customHeight="1">
      <c r="A117">
        <v>6</v>
      </c>
      <c r="B117" s="5" t="s">
        <v>756</v>
      </c>
      <c r="C117" s="1" t="s">
        <v>167</v>
      </c>
      <c r="D117" s="1">
        <v>3</v>
      </c>
      <c r="E117" s="1">
        <v>3</v>
      </c>
      <c r="F117" s="1">
        <v>3</v>
      </c>
      <c r="G117" s="1" t="s">
        <v>63</v>
      </c>
      <c r="H117" s="1" t="s">
        <v>123</v>
      </c>
      <c r="I117" s="1" t="s">
        <v>166</v>
      </c>
      <c r="J117" s="1" t="str">
        <f>"9060216"</f>
        <v>9060216</v>
      </c>
      <c r="K117" s="1" t="s">
        <v>168</v>
      </c>
      <c r="L117" s="6" t="s">
        <v>169</v>
      </c>
    </row>
    <row r="118" spans="1:12" ht="15" customHeight="1">
      <c r="A118">
        <v>6</v>
      </c>
      <c r="B118" s="5" t="s">
        <v>756</v>
      </c>
      <c r="C118" s="1" t="s">
        <v>256</v>
      </c>
      <c r="D118" s="1">
        <v>12</v>
      </c>
      <c r="E118" s="1">
        <v>12</v>
      </c>
      <c r="F118" s="1">
        <v>3</v>
      </c>
      <c r="G118" s="1" t="s">
        <v>63</v>
      </c>
      <c r="H118" s="1" t="s">
        <v>74</v>
      </c>
      <c r="I118" s="1" t="s">
        <v>255</v>
      </c>
      <c r="J118" s="1" t="str">
        <f>"9060221"</f>
        <v>9060221</v>
      </c>
      <c r="K118" s="1" t="s">
        <v>257</v>
      </c>
      <c r="L118" s="6" t="s">
        <v>258</v>
      </c>
    </row>
    <row r="119" spans="1:12" ht="15" customHeight="1">
      <c r="A119">
        <v>6</v>
      </c>
      <c r="B119" s="5" t="s">
        <v>756</v>
      </c>
      <c r="C119" s="1" t="s">
        <v>150</v>
      </c>
      <c r="D119" s="1">
        <v>1</v>
      </c>
      <c r="E119" s="1">
        <v>2</v>
      </c>
      <c r="F119" s="1">
        <v>3</v>
      </c>
      <c r="G119" s="1" t="s">
        <v>63</v>
      </c>
      <c r="H119" s="1" t="s">
        <v>148</v>
      </c>
      <c r="I119" s="1" t="s">
        <v>149</v>
      </c>
      <c r="J119" s="1" t="str">
        <f>"9060223"</f>
        <v>9060223</v>
      </c>
      <c r="K119" s="1" t="s">
        <v>149</v>
      </c>
      <c r="L119" s="6" t="s">
        <v>151</v>
      </c>
    </row>
    <row r="120" spans="1:12" ht="15" customHeight="1">
      <c r="A120">
        <v>6</v>
      </c>
      <c r="B120" s="5" t="s">
        <v>756</v>
      </c>
      <c r="C120" s="1" t="s">
        <v>146</v>
      </c>
      <c r="D120" s="1">
        <v>2</v>
      </c>
      <c r="E120" s="1">
        <v>2</v>
      </c>
      <c r="F120" s="1">
        <v>3</v>
      </c>
      <c r="G120" s="1" t="s">
        <v>63</v>
      </c>
      <c r="H120" s="1" t="s">
        <v>74</v>
      </c>
      <c r="I120" s="1" t="s">
        <v>145</v>
      </c>
      <c r="J120" s="1" t="str">
        <f>"9060227"</f>
        <v>9060227</v>
      </c>
      <c r="K120" s="1" t="s">
        <v>147</v>
      </c>
      <c r="L120" s="6" t="s">
        <v>147</v>
      </c>
    </row>
    <row r="121" spans="1:12" ht="15" customHeight="1" thickBot="1">
      <c r="A121">
        <v>6</v>
      </c>
      <c r="B121" s="8" t="s">
        <v>756</v>
      </c>
      <c r="C121" s="9" t="s">
        <v>353</v>
      </c>
      <c r="D121" s="9">
        <v>1</v>
      </c>
      <c r="E121" s="9">
        <v>2</v>
      </c>
      <c r="F121" s="9">
        <v>3</v>
      </c>
      <c r="G121" s="9" t="s">
        <v>63</v>
      </c>
      <c r="H121" s="9" t="s">
        <v>148</v>
      </c>
      <c r="I121" s="9" t="s">
        <v>352</v>
      </c>
      <c r="J121" s="9" t="str">
        <f>"9060376"</f>
        <v>9060376</v>
      </c>
      <c r="K121" s="9" t="s">
        <v>354</v>
      </c>
      <c r="L121" s="10" t="s">
        <v>354</v>
      </c>
    </row>
    <row r="122" spans="1:12" ht="15" customHeight="1">
      <c r="A122">
        <v>7</v>
      </c>
      <c r="B122" s="2" t="s">
        <v>757</v>
      </c>
      <c r="C122" s="3" t="s">
        <v>678</v>
      </c>
      <c r="D122" s="3">
        <v>6</v>
      </c>
      <c r="E122" s="3">
        <v>7</v>
      </c>
      <c r="F122" s="3">
        <v>1</v>
      </c>
      <c r="G122" s="3" t="s">
        <v>10</v>
      </c>
      <c r="H122" s="3" t="s">
        <v>26</v>
      </c>
      <c r="I122" s="3" t="s">
        <v>677</v>
      </c>
      <c r="J122" s="3" t="str">
        <f>"9060275"</f>
        <v>9060275</v>
      </c>
      <c r="K122" s="3" t="s">
        <v>679</v>
      </c>
      <c r="L122" s="4" t="s">
        <v>680</v>
      </c>
    </row>
    <row r="123" spans="1:12" ht="15" customHeight="1">
      <c r="A123">
        <v>7</v>
      </c>
      <c r="B123" s="16" t="s">
        <v>757</v>
      </c>
      <c r="C123" s="15" t="s">
        <v>575</v>
      </c>
      <c r="D123" s="15">
        <v>6</v>
      </c>
      <c r="E123" s="15">
        <v>6</v>
      </c>
      <c r="F123" s="15">
        <v>1</v>
      </c>
      <c r="G123" s="15" t="s">
        <v>10</v>
      </c>
      <c r="H123" s="15" t="s">
        <v>26</v>
      </c>
      <c r="I123" s="15" t="s">
        <v>118</v>
      </c>
      <c r="J123" s="15" t="str">
        <f>"9060349"</f>
        <v>9060349</v>
      </c>
      <c r="K123" s="15" t="s">
        <v>120</v>
      </c>
      <c r="L123" s="17" t="s">
        <v>120</v>
      </c>
    </row>
    <row r="124" spans="1:12" ht="15" customHeight="1">
      <c r="A124">
        <v>7</v>
      </c>
      <c r="B124" s="16" t="s">
        <v>757</v>
      </c>
      <c r="C124" s="15" t="s">
        <v>28</v>
      </c>
      <c r="D124" s="15">
        <v>12</v>
      </c>
      <c r="E124" s="15">
        <v>13</v>
      </c>
      <c r="F124" s="15">
        <v>1</v>
      </c>
      <c r="G124" s="15" t="s">
        <v>10</v>
      </c>
      <c r="H124" s="15" t="s">
        <v>26</v>
      </c>
      <c r="I124" s="15" t="s">
        <v>27</v>
      </c>
      <c r="J124" s="15" t="str">
        <f>"9060362"</f>
        <v>9060362</v>
      </c>
      <c r="K124" s="15" t="s">
        <v>29</v>
      </c>
      <c r="L124" s="17" t="s">
        <v>30</v>
      </c>
    </row>
    <row r="125" spans="1:12" ht="15" customHeight="1">
      <c r="A125">
        <v>7</v>
      </c>
      <c r="B125" s="16" t="s">
        <v>757</v>
      </c>
      <c r="C125" s="15" t="s">
        <v>498</v>
      </c>
      <c r="D125" s="15">
        <v>12</v>
      </c>
      <c r="E125" s="15">
        <v>12</v>
      </c>
      <c r="F125" s="15">
        <v>1</v>
      </c>
      <c r="G125" s="15" t="s">
        <v>10</v>
      </c>
      <c r="H125" s="15" t="s">
        <v>26</v>
      </c>
      <c r="I125" s="15" t="s">
        <v>27</v>
      </c>
      <c r="J125" s="15" t="str">
        <f>"9060575"</f>
        <v>9060575</v>
      </c>
      <c r="K125" s="15" t="s">
        <v>499</v>
      </c>
      <c r="L125" s="17" t="s">
        <v>500</v>
      </c>
    </row>
    <row r="126" spans="1:12" ht="15" customHeight="1">
      <c r="A126">
        <v>7</v>
      </c>
      <c r="B126" s="16" t="s">
        <v>757</v>
      </c>
      <c r="C126" s="15" t="s">
        <v>444</v>
      </c>
      <c r="D126" s="15">
        <v>13</v>
      </c>
      <c r="E126" s="15">
        <v>15</v>
      </c>
      <c r="F126" s="15">
        <v>1</v>
      </c>
      <c r="G126" s="15" t="s">
        <v>10</v>
      </c>
      <c r="H126" s="15" t="s">
        <v>26</v>
      </c>
      <c r="I126" s="15" t="s">
        <v>49</v>
      </c>
      <c r="J126" s="15" t="str">
        <f>"9060441"</f>
        <v>9060441</v>
      </c>
      <c r="K126" s="15" t="s">
        <v>445</v>
      </c>
      <c r="L126" s="17" t="s">
        <v>446</v>
      </c>
    </row>
    <row r="127" spans="1:12" ht="15" customHeight="1">
      <c r="A127">
        <v>7</v>
      </c>
      <c r="B127" s="16" t="s">
        <v>757</v>
      </c>
      <c r="C127" s="15" t="s">
        <v>50</v>
      </c>
      <c r="D127" s="15">
        <v>11</v>
      </c>
      <c r="E127" s="15">
        <v>11</v>
      </c>
      <c r="F127" s="15">
        <v>1</v>
      </c>
      <c r="G127" s="15" t="s">
        <v>10</v>
      </c>
      <c r="H127" s="15" t="s">
        <v>26</v>
      </c>
      <c r="I127" s="15" t="s">
        <v>49</v>
      </c>
      <c r="J127" s="15" t="str">
        <f>"9060365"</f>
        <v>9060365</v>
      </c>
      <c r="K127" s="15" t="s">
        <v>51</v>
      </c>
      <c r="L127" s="17" t="s">
        <v>52</v>
      </c>
    </row>
    <row r="128" spans="1:12" ht="15" customHeight="1">
      <c r="A128">
        <v>7</v>
      </c>
      <c r="B128" s="16" t="s">
        <v>757</v>
      </c>
      <c r="C128" s="15" t="s">
        <v>81</v>
      </c>
      <c r="D128" s="15">
        <v>2</v>
      </c>
      <c r="E128" s="15">
        <v>3</v>
      </c>
      <c r="F128" s="15">
        <v>4</v>
      </c>
      <c r="G128" s="15" t="s">
        <v>3</v>
      </c>
      <c r="H128" s="15" t="s">
        <v>79</v>
      </c>
      <c r="I128" s="15" t="s">
        <v>80</v>
      </c>
      <c r="J128" s="15" t="str">
        <f>"9060068"</f>
        <v>9060068</v>
      </c>
      <c r="K128" s="15"/>
      <c r="L128" s="17" t="s">
        <v>82</v>
      </c>
    </row>
    <row r="129" spans="1:12" ht="15" customHeight="1">
      <c r="A129">
        <v>7</v>
      </c>
      <c r="B129" s="16" t="s">
        <v>757</v>
      </c>
      <c r="C129" s="15" t="s">
        <v>200</v>
      </c>
      <c r="D129" s="15">
        <v>11</v>
      </c>
      <c r="E129" s="15">
        <v>12</v>
      </c>
      <c r="F129" s="15">
        <v>4</v>
      </c>
      <c r="G129" s="15" t="s">
        <v>3</v>
      </c>
      <c r="H129" s="15" t="s">
        <v>3</v>
      </c>
      <c r="I129" s="15" t="s">
        <v>3</v>
      </c>
      <c r="J129" s="15" t="str">
        <f>"9060070"</f>
        <v>9060070</v>
      </c>
      <c r="K129" s="15" t="s">
        <v>201</v>
      </c>
      <c r="L129" s="17" t="s">
        <v>202</v>
      </c>
    </row>
    <row r="130" spans="1:12" ht="15" customHeight="1">
      <c r="A130">
        <v>7</v>
      </c>
      <c r="B130" s="16" t="s">
        <v>757</v>
      </c>
      <c r="C130" s="15" t="s">
        <v>675</v>
      </c>
      <c r="D130" s="15">
        <v>6</v>
      </c>
      <c r="E130" s="15">
        <v>6</v>
      </c>
      <c r="F130" s="15">
        <v>4</v>
      </c>
      <c r="G130" s="15" t="s">
        <v>3</v>
      </c>
      <c r="H130" s="15" t="s">
        <v>621</v>
      </c>
      <c r="I130" s="15" t="s">
        <v>621</v>
      </c>
      <c r="J130" s="15" t="str">
        <f>"9060093"</f>
        <v>9060093</v>
      </c>
      <c r="K130" s="15" t="s">
        <v>676</v>
      </c>
      <c r="L130" s="17" t="s">
        <v>676</v>
      </c>
    </row>
    <row r="131" spans="1:12" ht="15" customHeight="1">
      <c r="A131">
        <v>7</v>
      </c>
      <c r="B131" s="16" t="s">
        <v>757</v>
      </c>
      <c r="C131" s="15" t="s">
        <v>632</v>
      </c>
      <c r="D131" s="15">
        <v>1</v>
      </c>
      <c r="E131" s="15">
        <v>1</v>
      </c>
      <c r="F131" s="15">
        <v>4</v>
      </c>
      <c r="G131" s="15" t="s">
        <v>3</v>
      </c>
      <c r="H131" s="15" t="s">
        <v>79</v>
      </c>
      <c r="I131" s="15" t="s">
        <v>631</v>
      </c>
      <c r="J131" s="15" t="str">
        <f>"9060115"</f>
        <v>9060115</v>
      </c>
      <c r="K131" s="15" t="s">
        <v>633</v>
      </c>
      <c r="L131" s="17" t="s">
        <v>633</v>
      </c>
    </row>
    <row r="132" spans="1:12" ht="15" customHeight="1">
      <c r="A132">
        <v>7</v>
      </c>
      <c r="B132" s="16" t="s">
        <v>757</v>
      </c>
      <c r="C132" s="15" t="s">
        <v>93</v>
      </c>
      <c r="D132" s="15">
        <v>3</v>
      </c>
      <c r="E132" s="15">
        <v>3</v>
      </c>
      <c r="F132" s="15">
        <v>4</v>
      </c>
      <c r="G132" s="15" t="s">
        <v>3</v>
      </c>
      <c r="H132" s="15" t="s">
        <v>3</v>
      </c>
      <c r="I132" s="15" t="s">
        <v>92</v>
      </c>
      <c r="J132" s="15" t="str">
        <f>"9060128"</f>
        <v>9060128</v>
      </c>
      <c r="K132" s="15" t="s">
        <v>94</v>
      </c>
      <c r="L132" s="17" t="s">
        <v>94</v>
      </c>
    </row>
    <row r="133" spans="1:12" ht="15" customHeight="1">
      <c r="A133">
        <v>7</v>
      </c>
      <c r="B133" s="16" t="s">
        <v>757</v>
      </c>
      <c r="C133" s="15" t="s">
        <v>634</v>
      </c>
      <c r="D133" s="15">
        <v>3</v>
      </c>
      <c r="E133" s="15">
        <v>4</v>
      </c>
      <c r="F133" s="15">
        <v>4</v>
      </c>
      <c r="G133" s="15" t="s">
        <v>3</v>
      </c>
      <c r="H133" s="15" t="s">
        <v>4</v>
      </c>
      <c r="I133" s="15" t="s">
        <v>5</v>
      </c>
      <c r="J133" s="15" t="str">
        <f>"9060138"</f>
        <v>9060138</v>
      </c>
      <c r="K133" s="15" t="s">
        <v>8</v>
      </c>
      <c r="L133" s="17" t="s">
        <v>8</v>
      </c>
    </row>
    <row r="134" spans="1:12" ht="15" customHeight="1">
      <c r="A134">
        <v>7</v>
      </c>
      <c r="B134" s="16" t="s">
        <v>757</v>
      </c>
      <c r="C134" s="15" t="s">
        <v>274</v>
      </c>
      <c r="D134" s="15">
        <v>6</v>
      </c>
      <c r="E134" s="15">
        <v>4</v>
      </c>
      <c r="F134" s="15">
        <v>5</v>
      </c>
      <c r="G134" s="15" t="s">
        <v>83</v>
      </c>
      <c r="H134" s="15" t="s">
        <v>178</v>
      </c>
      <c r="I134" s="15" t="s">
        <v>273</v>
      </c>
      <c r="J134" s="15" t="str">
        <f>"9060330"</f>
        <v>9060330</v>
      </c>
      <c r="K134" s="15" t="s">
        <v>275</v>
      </c>
      <c r="L134" s="17" t="s">
        <v>276</v>
      </c>
    </row>
    <row r="135" spans="1:12" ht="15" customHeight="1">
      <c r="A135">
        <v>7</v>
      </c>
      <c r="B135" s="16" t="s">
        <v>757</v>
      </c>
      <c r="C135" s="15" t="s">
        <v>86</v>
      </c>
      <c r="D135" s="15">
        <v>3</v>
      </c>
      <c r="E135" s="15">
        <v>3</v>
      </c>
      <c r="F135" s="15">
        <v>5</v>
      </c>
      <c r="G135" s="15" t="s">
        <v>83</v>
      </c>
      <c r="H135" s="15" t="s">
        <v>84</v>
      </c>
      <c r="I135" s="15" t="s">
        <v>85</v>
      </c>
      <c r="J135" s="15" t="str">
        <f>"9060336"</f>
        <v>9060336</v>
      </c>
      <c r="K135" s="15" t="s">
        <v>87</v>
      </c>
      <c r="L135" s="17" t="s">
        <v>87</v>
      </c>
    </row>
    <row r="136" spans="1:12" ht="15" customHeight="1">
      <c r="A136">
        <v>7</v>
      </c>
      <c r="B136" s="16" t="s">
        <v>757</v>
      </c>
      <c r="C136" s="15" t="s">
        <v>592</v>
      </c>
      <c r="D136" s="15">
        <v>2</v>
      </c>
      <c r="E136" s="15">
        <v>2</v>
      </c>
      <c r="F136" s="15">
        <v>5</v>
      </c>
      <c r="G136" s="15" t="s">
        <v>83</v>
      </c>
      <c r="H136" s="15" t="s">
        <v>178</v>
      </c>
      <c r="I136" s="15" t="s">
        <v>591</v>
      </c>
      <c r="J136" s="15" t="str">
        <f>"9060338"</f>
        <v>9060338</v>
      </c>
      <c r="K136" s="15" t="s">
        <v>593</v>
      </c>
      <c r="L136" s="17" t="s">
        <v>594</v>
      </c>
    </row>
    <row r="137" spans="1:12" ht="15" customHeight="1">
      <c r="A137">
        <v>7</v>
      </c>
      <c r="B137" s="16" t="s">
        <v>757</v>
      </c>
      <c r="C137" s="15" t="s">
        <v>572</v>
      </c>
      <c r="D137" s="15">
        <v>1</v>
      </c>
      <c r="E137" s="15">
        <v>1</v>
      </c>
      <c r="F137" s="15">
        <v>5</v>
      </c>
      <c r="G137" s="15" t="s">
        <v>83</v>
      </c>
      <c r="H137" s="15" t="s">
        <v>571</v>
      </c>
      <c r="I137" s="15" t="s">
        <v>571</v>
      </c>
      <c r="J137" s="15" t="str">
        <f>"9060282"</f>
        <v>9060282</v>
      </c>
      <c r="K137" s="15" t="s">
        <v>573</v>
      </c>
      <c r="L137" s="17" t="s">
        <v>574</v>
      </c>
    </row>
    <row r="138" spans="1:12" ht="15" customHeight="1">
      <c r="A138">
        <v>7</v>
      </c>
      <c r="B138" s="16" t="s">
        <v>757</v>
      </c>
      <c r="C138" s="15" t="s">
        <v>183</v>
      </c>
      <c r="D138" s="15">
        <v>3</v>
      </c>
      <c r="E138" s="15">
        <v>3</v>
      </c>
      <c r="F138" s="15">
        <v>5</v>
      </c>
      <c r="G138" s="15" t="s">
        <v>83</v>
      </c>
      <c r="H138" s="15" t="s">
        <v>84</v>
      </c>
      <c r="I138" s="15" t="s">
        <v>182</v>
      </c>
      <c r="J138" s="15" t="str">
        <f>"9060368"</f>
        <v>9060368</v>
      </c>
      <c r="K138" s="15" t="s">
        <v>184</v>
      </c>
      <c r="L138" s="17" t="s">
        <v>185</v>
      </c>
    </row>
    <row r="139" spans="1:12" ht="15" customHeight="1">
      <c r="A139">
        <v>7</v>
      </c>
      <c r="B139" s="16" t="s">
        <v>757</v>
      </c>
      <c r="C139" s="15" t="s">
        <v>684</v>
      </c>
      <c r="D139" s="15">
        <v>4</v>
      </c>
      <c r="E139" s="15">
        <v>4</v>
      </c>
      <c r="F139" s="15">
        <v>5</v>
      </c>
      <c r="G139" s="15" t="s">
        <v>83</v>
      </c>
      <c r="H139" s="15" t="s">
        <v>84</v>
      </c>
      <c r="I139" s="15" t="s">
        <v>248</v>
      </c>
      <c r="J139" s="15" t="str">
        <f>"9060406"</f>
        <v>9060406</v>
      </c>
      <c r="K139" s="15" t="s">
        <v>250</v>
      </c>
      <c r="L139" s="17" t="s">
        <v>250</v>
      </c>
    </row>
    <row r="140" spans="1:12" ht="15" customHeight="1">
      <c r="A140">
        <v>7</v>
      </c>
      <c r="B140" s="16" t="s">
        <v>757</v>
      </c>
      <c r="C140" s="15" t="s">
        <v>180</v>
      </c>
      <c r="D140" s="15">
        <v>6</v>
      </c>
      <c r="E140" s="15">
        <v>6</v>
      </c>
      <c r="F140" s="15">
        <v>5</v>
      </c>
      <c r="G140" s="15" t="s">
        <v>83</v>
      </c>
      <c r="H140" s="15" t="s">
        <v>178</v>
      </c>
      <c r="I140" s="15" t="s">
        <v>179</v>
      </c>
      <c r="J140" s="15" t="str">
        <f>"9060375"</f>
        <v>9060375</v>
      </c>
      <c r="K140" s="15" t="s">
        <v>181</v>
      </c>
      <c r="L140" s="17" t="s">
        <v>181</v>
      </c>
    </row>
    <row r="141" spans="1:12" ht="15" customHeight="1" thickBot="1">
      <c r="A141">
        <v>7</v>
      </c>
      <c r="B141" s="18" t="s">
        <v>757</v>
      </c>
      <c r="C141" s="19" t="s">
        <v>277</v>
      </c>
      <c r="D141" s="19">
        <v>6</v>
      </c>
      <c r="E141" s="19">
        <v>6</v>
      </c>
      <c r="F141" s="19">
        <v>5</v>
      </c>
      <c r="G141" s="19" t="s">
        <v>83</v>
      </c>
      <c r="H141" s="19" t="s">
        <v>178</v>
      </c>
      <c r="I141" s="19" t="s">
        <v>543</v>
      </c>
      <c r="J141" s="19" t="str">
        <f>"9060294"</f>
        <v>9060294</v>
      </c>
      <c r="K141" s="19" t="s">
        <v>651</v>
      </c>
      <c r="L141" s="20" t="s">
        <v>652</v>
      </c>
    </row>
    <row r="142" spans="1:12" ht="15" customHeight="1">
      <c r="A142">
        <v>8</v>
      </c>
      <c r="B142" s="21" t="s">
        <v>758</v>
      </c>
      <c r="C142" s="22" t="s">
        <v>99</v>
      </c>
      <c r="D142" s="22">
        <v>2</v>
      </c>
      <c r="E142" s="22">
        <v>2</v>
      </c>
      <c r="F142" s="22">
        <v>1</v>
      </c>
      <c r="G142" s="22" t="s">
        <v>10</v>
      </c>
      <c r="H142" s="22" t="s">
        <v>10</v>
      </c>
      <c r="I142" s="22" t="s">
        <v>46</v>
      </c>
      <c r="J142" s="22" t="str">
        <f>"9060394"</f>
        <v>9060394</v>
      </c>
      <c r="K142" s="22" t="s">
        <v>21</v>
      </c>
      <c r="L142" s="23" t="s">
        <v>100</v>
      </c>
    </row>
    <row r="143" spans="1:12" ht="15" customHeight="1">
      <c r="A143">
        <v>8</v>
      </c>
      <c r="B143" s="16" t="s">
        <v>758</v>
      </c>
      <c r="C143" s="15" t="s">
        <v>473</v>
      </c>
      <c r="D143" s="15">
        <v>2</v>
      </c>
      <c r="E143" s="15">
        <v>2</v>
      </c>
      <c r="F143" s="15">
        <v>1</v>
      </c>
      <c r="G143" s="15" t="s">
        <v>10</v>
      </c>
      <c r="H143" s="15" t="s">
        <v>10</v>
      </c>
      <c r="I143" s="15" t="s">
        <v>46</v>
      </c>
      <c r="J143" s="15" t="str">
        <f>"9060369"</f>
        <v>9060369</v>
      </c>
      <c r="K143" s="15" t="s">
        <v>21</v>
      </c>
      <c r="L143" s="17" t="s">
        <v>474</v>
      </c>
    </row>
    <row r="144" spans="1:12" ht="15" customHeight="1">
      <c r="A144">
        <v>8</v>
      </c>
      <c r="B144" s="16" t="s">
        <v>758</v>
      </c>
      <c r="C144" s="15" t="s">
        <v>369</v>
      </c>
      <c r="D144" s="15">
        <v>2</v>
      </c>
      <c r="E144" s="15">
        <v>2</v>
      </c>
      <c r="F144" s="15">
        <v>1</v>
      </c>
      <c r="G144" s="15" t="s">
        <v>10</v>
      </c>
      <c r="H144" s="15" t="s">
        <v>10</v>
      </c>
      <c r="I144" s="15" t="s">
        <v>46</v>
      </c>
      <c r="J144" s="15" t="str">
        <f>"9060458"</f>
        <v>9060458</v>
      </c>
      <c r="K144" s="15" t="s">
        <v>21</v>
      </c>
      <c r="L144" s="17" t="s">
        <v>370</v>
      </c>
    </row>
    <row r="145" spans="1:12" ht="15" customHeight="1">
      <c r="A145">
        <v>8</v>
      </c>
      <c r="B145" s="5" t="s">
        <v>758</v>
      </c>
      <c r="C145" s="1" t="s">
        <v>375</v>
      </c>
      <c r="D145" s="1">
        <v>1</v>
      </c>
      <c r="E145" s="1">
        <v>1</v>
      </c>
      <c r="F145" s="1">
        <v>1</v>
      </c>
      <c r="G145" s="1" t="s">
        <v>10</v>
      </c>
      <c r="H145" s="1" t="s">
        <v>10</v>
      </c>
      <c r="I145" s="1" t="s">
        <v>46</v>
      </c>
      <c r="J145" s="1" t="str">
        <f>"9060463"</f>
        <v>9060463</v>
      </c>
      <c r="K145" s="1" t="s">
        <v>21</v>
      </c>
      <c r="L145" s="6" t="s">
        <v>376</v>
      </c>
    </row>
    <row r="146" spans="1:12" ht="15" customHeight="1">
      <c r="A146">
        <v>8</v>
      </c>
      <c r="B146" s="5" t="s">
        <v>758</v>
      </c>
      <c r="C146" s="1" t="s">
        <v>47</v>
      </c>
      <c r="D146" s="1">
        <v>3</v>
      </c>
      <c r="E146" s="1">
        <v>3</v>
      </c>
      <c r="F146" s="1">
        <v>1</v>
      </c>
      <c r="G146" s="1" t="s">
        <v>10</v>
      </c>
      <c r="H146" s="1" t="s">
        <v>10</v>
      </c>
      <c r="I146" s="1" t="s">
        <v>46</v>
      </c>
      <c r="J146" s="1" t="str">
        <f>"9060464"</f>
        <v>9060464</v>
      </c>
      <c r="K146" s="1" t="s">
        <v>21</v>
      </c>
      <c r="L146" s="6" t="s">
        <v>48</v>
      </c>
    </row>
    <row r="147" spans="1:12" ht="15" customHeight="1">
      <c r="A147">
        <v>8</v>
      </c>
      <c r="B147" s="5" t="s">
        <v>758</v>
      </c>
      <c r="C147" s="1" t="s">
        <v>373</v>
      </c>
      <c r="D147" s="1">
        <v>3</v>
      </c>
      <c r="E147" s="1">
        <v>3</v>
      </c>
      <c r="F147" s="1">
        <v>1</v>
      </c>
      <c r="G147" s="1" t="s">
        <v>10</v>
      </c>
      <c r="H147" s="1" t="s">
        <v>10</v>
      </c>
      <c r="I147" s="1" t="s">
        <v>46</v>
      </c>
      <c r="J147" s="1" t="str">
        <f>"9060466"</f>
        <v>9060466</v>
      </c>
      <c r="K147" s="1" t="s">
        <v>18</v>
      </c>
      <c r="L147" s="6" t="s">
        <v>374</v>
      </c>
    </row>
    <row r="148" spans="1:12" ht="15" customHeight="1">
      <c r="A148">
        <v>8</v>
      </c>
      <c r="B148" s="5" t="s">
        <v>758</v>
      </c>
      <c r="C148" s="1" t="s">
        <v>382</v>
      </c>
      <c r="D148" s="1">
        <v>2</v>
      </c>
      <c r="E148" s="1">
        <v>2</v>
      </c>
      <c r="F148" s="1">
        <v>1</v>
      </c>
      <c r="G148" s="1" t="s">
        <v>10</v>
      </c>
      <c r="H148" s="1" t="s">
        <v>10</v>
      </c>
      <c r="I148" s="1" t="s">
        <v>46</v>
      </c>
      <c r="J148" s="1" t="str">
        <f>"9060482"</f>
        <v>9060482</v>
      </c>
      <c r="K148" s="1" t="s">
        <v>21</v>
      </c>
      <c r="L148" s="6" t="s">
        <v>383</v>
      </c>
    </row>
    <row r="149" spans="1:12" ht="15" customHeight="1">
      <c r="A149">
        <v>8</v>
      </c>
      <c r="B149" s="5" t="s">
        <v>758</v>
      </c>
      <c r="C149" s="1" t="s">
        <v>524</v>
      </c>
      <c r="D149" s="1">
        <v>2</v>
      </c>
      <c r="E149" s="1">
        <v>2</v>
      </c>
      <c r="F149" s="1">
        <v>1</v>
      </c>
      <c r="G149" s="1" t="s">
        <v>10</v>
      </c>
      <c r="H149" s="1" t="s">
        <v>10</v>
      </c>
      <c r="I149" s="1" t="s">
        <v>46</v>
      </c>
      <c r="J149" s="1" t="str">
        <f>"9060485"</f>
        <v>9060485</v>
      </c>
      <c r="K149" s="1" t="s">
        <v>21</v>
      </c>
      <c r="L149" s="6" t="s">
        <v>525</v>
      </c>
    </row>
    <row r="150" spans="1:12" ht="15" customHeight="1">
      <c r="A150">
        <v>8</v>
      </c>
      <c r="B150" s="5" t="s">
        <v>758</v>
      </c>
      <c r="C150" s="1" t="s">
        <v>555</v>
      </c>
      <c r="D150" s="1">
        <v>3</v>
      </c>
      <c r="E150" s="1">
        <v>3</v>
      </c>
      <c r="F150" s="1">
        <v>1</v>
      </c>
      <c r="G150" s="1" t="s">
        <v>10</v>
      </c>
      <c r="H150" s="1" t="s">
        <v>10</v>
      </c>
      <c r="I150" s="1" t="s">
        <v>46</v>
      </c>
      <c r="J150" s="1" t="str">
        <f>"9060487"</f>
        <v>9060487</v>
      </c>
      <c r="K150" s="1" t="s">
        <v>21</v>
      </c>
      <c r="L150" s="6" t="s">
        <v>165</v>
      </c>
    </row>
    <row r="151" spans="1:12" ht="15" customHeight="1">
      <c r="A151">
        <v>8</v>
      </c>
      <c r="B151" s="5" t="s">
        <v>758</v>
      </c>
      <c r="C151" s="1" t="s">
        <v>384</v>
      </c>
      <c r="D151" s="1">
        <v>2</v>
      </c>
      <c r="E151" s="1">
        <v>2</v>
      </c>
      <c r="F151" s="1">
        <v>1</v>
      </c>
      <c r="G151" s="1" t="s">
        <v>10</v>
      </c>
      <c r="H151" s="1" t="s">
        <v>10</v>
      </c>
      <c r="I151" s="1" t="s">
        <v>46</v>
      </c>
      <c r="J151" s="1" t="str">
        <f>"9060486"</f>
        <v>9060486</v>
      </c>
      <c r="K151" s="1" t="s">
        <v>18</v>
      </c>
      <c r="L151" s="6" t="s">
        <v>385</v>
      </c>
    </row>
    <row r="152" spans="1:12" ht="15" customHeight="1">
      <c r="A152">
        <v>8</v>
      </c>
      <c r="B152" s="5" t="s">
        <v>758</v>
      </c>
      <c r="C152" s="1" t="s">
        <v>386</v>
      </c>
      <c r="D152" s="1">
        <v>3</v>
      </c>
      <c r="E152" s="1">
        <v>3</v>
      </c>
      <c r="F152" s="1">
        <v>1</v>
      </c>
      <c r="G152" s="1" t="s">
        <v>10</v>
      </c>
      <c r="H152" s="1" t="s">
        <v>10</v>
      </c>
      <c r="I152" s="1" t="s">
        <v>46</v>
      </c>
      <c r="J152" s="1" t="str">
        <f>"9060526"</f>
        <v>9060526</v>
      </c>
      <c r="K152" s="1" t="s">
        <v>21</v>
      </c>
      <c r="L152" s="6" t="s">
        <v>387</v>
      </c>
    </row>
    <row r="153" spans="1:12" ht="15" customHeight="1">
      <c r="A153">
        <v>8</v>
      </c>
      <c r="B153" s="5" t="s">
        <v>758</v>
      </c>
      <c r="C153" s="1" t="s">
        <v>388</v>
      </c>
      <c r="D153" s="1">
        <v>1</v>
      </c>
      <c r="E153" s="1">
        <v>1</v>
      </c>
      <c r="F153" s="1">
        <v>1</v>
      </c>
      <c r="G153" s="1" t="s">
        <v>10</v>
      </c>
      <c r="H153" s="1" t="s">
        <v>10</v>
      </c>
      <c r="I153" s="1" t="s">
        <v>46</v>
      </c>
      <c r="J153" s="1" t="str">
        <f>"9060491"</f>
        <v>9060491</v>
      </c>
      <c r="K153" s="1" t="s">
        <v>21</v>
      </c>
      <c r="L153" s="6" t="s">
        <v>389</v>
      </c>
    </row>
    <row r="154" spans="1:12" ht="15" customHeight="1">
      <c r="A154">
        <v>8</v>
      </c>
      <c r="B154" s="5" t="s">
        <v>758</v>
      </c>
      <c r="C154" s="1" t="s">
        <v>516</v>
      </c>
      <c r="D154" s="1">
        <v>2</v>
      </c>
      <c r="E154" s="1">
        <v>2</v>
      </c>
      <c r="F154" s="1">
        <v>1</v>
      </c>
      <c r="G154" s="1" t="s">
        <v>10</v>
      </c>
      <c r="H154" s="1" t="s">
        <v>10</v>
      </c>
      <c r="I154" s="1" t="s">
        <v>46</v>
      </c>
      <c r="J154" s="1" t="str">
        <f>"9060616"</f>
        <v>9060616</v>
      </c>
      <c r="K154" s="1" t="s">
        <v>21</v>
      </c>
      <c r="L154" s="6" t="s">
        <v>517</v>
      </c>
    </row>
    <row r="155" spans="1:12" ht="15" customHeight="1">
      <c r="A155">
        <v>8</v>
      </c>
      <c r="B155" s="5" t="s">
        <v>758</v>
      </c>
      <c r="C155" s="1" t="s">
        <v>581</v>
      </c>
      <c r="D155" s="1">
        <v>2</v>
      </c>
      <c r="E155" s="1">
        <v>2</v>
      </c>
      <c r="F155" s="1">
        <v>1</v>
      </c>
      <c r="G155" s="1" t="s">
        <v>10</v>
      </c>
      <c r="H155" s="1" t="s">
        <v>10</v>
      </c>
      <c r="I155" s="1" t="s">
        <v>46</v>
      </c>
      <c r="J155" s="1" t="str">
        <f>"9520962"</f>
        <v>9520962</v>
      </c>
      <c r="K155" s="1" t="s">
        <v>21</v>
      </c>
      <c r="L155" s="6" t="s">
        <v>582</v>
      </c>
    </row>
    <row r="156" spans="1:12" ht="15" customHeight="1">
      <c r="A156">
        <v>8</v>
      </c>
      <c r="B156" s="5" t="s">
        <v>758</v>
      </c>
      <c r="C156" s="1" t="s">
        <v>722</v>
      </c>
      <c r="D156" s="1">
        <v>1</v>
      </c>
      <c r="E156" s="1">
        <v>1</v>
      </c>
      <c r="F156" s="1">
        <v>1</v>
      </c>
      <c r="G156" s="1" t="s">
        <v>10</v>
      </c>
      <c r="H156" s="1" t="s">
        <v>10</v>
      </c>
      <c r="I156" s="1" t="s">
        <v>46</v>
      </c>
      <c r="J156" s="1" t="str">
        <f>"9521435"</f>
        <v>9521435</v>
      </c>
      <c r="K156" s="1" t="s">
        <v>18</v>
      </c>
      <c r="L156" s="6" t="s">
        <v>565</v>
      </c>
    </row>
    <row r="157" spans="1:12" ht="15" customHeight="1">
      <c r="A157">
        <v>8</v>
      </c>
      <c r="B157" s="5" t="s">
        <v>758</v>
      </c>
      <c r="C157" s="1" t="s">
        <v>158</v>
      </c>
      <c r="D157" s="1">
        <v>2</v>
      </c>
      <c r="E157" s="1">
        <v>2</v>
      </c>
      <c r="F157" s="1">
        <v>1</v>
      </c>
      <c r="G157" s="1" t="s">
        <v>10</v>
      </c>
      <c r="H157" s="1" t="s">
        <v>10</v>
      </c>
      <c r="I157" s="1" t="s">
        <v>108</v>
      </c>
      <c r="J157" s="1" t="str">
        <f>"9060298"</f>
        <v>9060298</v>
      </c>
      <c r="K157" s="1" t="s">
        <v>21</v>
      </c>
      <c r="L157" s="6" t="s">
        <v>159</v>
      </c>
    </row>
    <row r="158" spans="1:12" ht="15" customHeight="1">
      <c r="A158">
        <v>8</v>
      </c>
      <c r="B158" s="5" t="s">
        <v>758</v>
      </c>
      <c r="C158" s="1" t="s">
        <v>189</v>
      </c>
      <c r="D158" s="1">
        <v>3</v>
      </c>
      <c r="E158" s="1">
        <v>3</v>
      </c>
      <c r="F158" s="1">
        <v>1</v>
      </c>
      <c r="G158" s="1" t="s">
        <v>10</v>
      </c>
      <c r="H158" s="1" t="s">
        <v>10</v>
      </c>
      <c r="I158" s="1" t="s">
        <v>108</v>
      </c>
      <c r="J158" s="1" t="str">
        <f>"9060299"</f>
        <v>9060299</v>
      </c>
      <c r="K158" s="1" t="s">
        <v>21</v>
      </c>
      <c r="L158" s="6" t="s">
        <v>190</v>
      </c>
    </row>
    <row r="159" spans="1:12" ht="15" customHeight="1">
      <c r="A159">
        <v>8</v>
      </c>
      <c r="B159" s="5" t="s">
        <v>758</v>
      </c>
      <c r="C159" s="1" t="s">
        <v>325</v>
      </c>
      <c r="D159" s="1">
        <v>1</v>
      </c>
      <c r="E159" s="1">
        <v>2</v>
      </c>
      <c r="F159" s="1">
        <v>1</v>
      </c>
      <c r="G159" s="1" t="s">
        <v>10</v>
      </c>
      <c r="H159" s="1" t="s">
        <v>10</v>
      </c>
      <c r="I159" s="1" t="s">
        <v>108</v>
      </c>
      <c r="J159" s="1" t="str">
        <f>"9060393"</f>
        <v>9060393</v>
      </c>
      <c r="K159" s="1" t="s">
        <v>21</v>
      </c>
      <c r="L159" s="6" t="s">
        <v>326</v>
      </c>
    </row>
    <row r="160" spans="1:12" ht="15" customHeight="1">
      <c r="A160">
        <v>8</v>
      </c>
      <c r="B160" s="5" t="s">
        <v>758</v>
      </c>
      <c r="C160" s="1" t="s">
        <v>333</v>
      </c>
      <c r="D160" s="1">
        <v>1</v>
      </c>
      <c r="E160" s="1">
        <v>1</v>
      </c>
      <c r="F160" s="1">
        <v>1</v>
      </c>
      <c r="G160" s="1" t="s">
        <v>10</v>
      </c>
      <c r="H160" s="1" t="s">
        <v>10</v>
      </c>
      <c r="I160" s="1" t="s">
        <v>108</v>
      </c>
      <c r="J160" s="1" t="str">
        <f>"9060395"</f>
        <v>9060395</v>
      </c>
      <c r="K160" s="1" t="s">
        <v>21</v>
      </c>
      <c r="L160" s="6" t="s">
        <v>334</v>
      </c>
    </row>
    <row r="161" spans="1:12" ht="15" customHeight="1">
      <c r="A161">
        <v>8</v>
      </c>
      <c r="B161" s="5" t="s">
        <v>758</v>
      </c>
      <c r="C161" s="1" t="s">
        <v>359</v>
      </c>
      <c r="D161" s="1">
        <v>2</v>
      </c>
      <c r="E161" s="1">
        <v>2</v>
      </c>
      <c r="F161" s="1">
        <v>1</v>
      </c>
      <c r="G161" s="1" t="s">
        <v>10</v>
      </c>
      <c r="H161" s="1" t="s">
        <v>10</v>
      </c>
      <c r="I161" s="1" t="s">
        <v>108</v>
      </c>
      <c r="J161" s="1" t="str">
        <f>"9060233"</f>
        <v>9060233</v>
      </c>
      <c r="K161" s="1" t="s">
        <v>21</v>
      </c>
      <c r="L161" s="6" t="s">
        <v>360</v>
      </c>
    </row>
    <row r="162" spans="1:12" ht="15" customHeight="1">
      <c r="A162">
        <v>8</v>
      </c>
      <c r="B162" s="5" t="s">
        <v>758</v>
      </c>
      <c r="C162" s="1" t="s">
        <v>484</v>
      </c>
      <c r="D162" s="1">
        <v>2</v>
      </c>
      <c r="E162" s="1">
        <v>2</v>
      </c>
      <c r="F162" s="1">
        <v>1</v>
      </c>
      <c r="G162" s="1" t="s">
        <v>10</v>
      </c>
      <c r="H162" s="1" t="s">
        <v>10</v>
      </c>
      <c r="I162" s="1" t="s">
        <v>108</v>
      </c>
      <c r="J162" s="1" t="str">
        <f>"9060296"</f>
        <v>9060296</v>
      </c>
      <c r="K162" s="1" t="s">
        <v>21</v>
      </c>
      <c r="L162" s="6" t="s">
        <v>485</v>
      </c>
    </row>
    <row r="163" spans="1:12" ht="15" customHeight="1">
      <c r="A163">
        <v>8</v>
      </c>
      <c r="B163" s="5" t="s">
        <v>758</v>
      </c>
      <c r="C163" s="1" t="s">
        <v>363</v>
      </c>
      <c r="D163" s="1">
        <v>1</v>
      </c>
      <c r="E163" s="1">
        <v>1</v>
      </c>
      <c r="F163" s="1">
        <v>1</v>
      </c>
      <c r="G163" s="1" t="s">
        <v>10</v>
      </c>
      <c r="H163" s="1" t="s">
        <v>10</v>
      </c>
      <c r="I163" s="1" t="s">
        <v>108</v>
      </c>
      <c r="J163" s="1" t="str">
        <f>"9060412"</f>
        <v>9060412</v>
      </c>
      <c r="K163" s="1" t="s">
        <v>21</v>
      </c>
      <c r="L163" s="6" t="s">
        <v>364</v>
      </c>
    </row>
    <row r="164" spans="1:12" ht="15" customHeight="1">
      <c r="A164">
        <v>8</v>
      </c>
      <c r="B164" s="5" t="s">
        <v>758</v>
      </c>
      <c r="C164" s="1" t="s">
        <v>365</v>
      </c>
      <c r="D164" s="1">
        <v>2</v>
      </c>
      <c r="E164" s="1">
        <v>2</v>
      </c>
      <c r="F164" s="1">
        <v>1</v>
      </c>
      <c r="G164" s="1" t="s">
        <v>10</v>
      </c>
      <c r="H164" s="1" t="s">
        <v>10</v>
      </c>
      <c r="I164" s="1" t="s">
        <v>108</v>
      </c>
      <c r="J164" s="1" t="str">
        <f>"9060413"</f>
        <v>9060413</v>
      </c>
      <c r="K164" s="1" t="s">
        <v>21</v>
      </c>
      <c r="L164" s="6" t="s">
        <v>360</v>
      </c>
    </row>
    <row r="165" spans="1:12" ht="15" customHeight="1">
      <c r="A165">
        <v>8</v>
      </c>
      <c r="B165" s="5" t="s">
        <v>758</v>
      </c>
      <c r="C165" s="1" t="s">
        <v>415</v>
      </c>
      <c r="D165" s="1">
        <v>2</v>
      </c>
      <c r="E165" s="1">
        <v>3</v>
      </c>
      <c r="F165" s="1">
        <v>1</v>
      </c>
      <c r="G165" s="1" t="s">
        <v>10</v>
      </c>
      <c r="H165" s="1" t="s">
        <v>10</v>
      </c>
      <c r="I165" s="1" t="s">
        <v>108</v>
      </c>
      <c r="J165" s="1" t="str">
        <f>"9060297"</f>
        <v>9060297</v>
      </c>
      <c r="K165" s="1" t="s">
        <v>21</v>
      </c>
      <c r="L165" s="6" t="s">
        <v>416</v>
      </c>
    </row>
    <row r="166" spans="1:12" ht="15" customHeight="1">
      <c r="A166">
        <v>8</v>
      </c>
      <c r="B166" s="5" t="s">
        <v>758</v>
      </c>
      <c r="C166" s="1" t="s">
        <v>450</v>
      </c>
      <c r="D166" s="1">
        <v>3</v>
      </c>
      <c r="E166" s="1">
        <v>3</v>
      </c>
      <c r="F166" s="1">
        <v>1</v>
      </c>
      <c r="G166" s="1" t="s">
        <v>10</v>
      </c>
      <c r="H166" s="1" t="s">
        <v>10</v>
      </c>
      <c r="I166" s="1" t="s">
        <v>108</v>
      </c>
      <c r="J166" s="1" t="str">
        <f>"9060446"</f>
        <v>9060446</v>
      </c>
      <c r="K166" s="1" t="s">
        <v>21</v>
      </c>
      <c r="L166" s="6" t="s">
        <v>280</v>
      </c>
    </row>
    <row r="167" spans="1:12" ht="15" customHeight="1">
      <c r="A167">
        <v>8</v>
      </c>
      <c r="B167" s="5" t="s">
        <v>758</v>
      </c>
      <c r="C167" s="1" t="s">
        <v>339</v>
      </c>
      <c r="D167" s="1">
        <v>2</v>
      </c>
      <c r="E167" s="1">
        <v>1</v>
      </c>
      <c r="F167" s="1">
        <v>1</v>
      </c>
      <c r="G167" s="1" t="s">
        <v>10</v>
      </c>
      <c r="H167" s="1" t="s">
        <v>10</v>
      </c>
      <c r="I167" s="1" t="s">
        <v>108</v>
      </c>
      <c r="J167" s="1" t="str">
        <f>"9060456"</f>
        <v>9060456</v>
      </c>
      <c r="K167" s="1" t="s">
        <v>21</v>
      </c>
      <c r="L167" s="6" t="s">
        <v>340</v>
      </c>
    </row>
    <row r="168" spans="1:12" ht="15" customHeight="1">
      <c r="A168">
        <v>8</v>
      </c>
      <c r="B168" s="5" t="s">
        <v>758</v>
      </c>
      <c r="C168" s="1" t="s">
        <v>371</v>
      </c>
      <c r="D168" s="1">
        <v>1</v>
      </c>
      <c r="E168" s="1">
        <v>1</v>
      </c>
      <c r="F168" s="1">
        <v>1</v>
      </c>
      <c r="G168" s="1" t="s">
        <v>10</v>
      </c>
      <c r="H168" s="1" t="s">
        <v>10</v>
      </c>
      <c r="I168" s="1" t="s">
        <v>108</v>
      </c>
      <c r="J168" s="1" t="str">
        <f>"9060459"</f>
        <v>9060459</v>
      </c>
      <c r="K168" s="1" t="s">
        <v>21</v>
      </c>
      <c r="L168" s="6" t="s">
        <v>372</v>
      </c>
    </row>
    <row r="169" spans="1:12" ht="15" customHeight="1">
      <c r="A169">
        <v>8</v>
      </c>
      <c r="B169" s="5" t="s">
        <v>758</v>
      </c>
      <c r="C169" s="1" t="s">
        <v>223</v>
      </c>
      <c r="D169" s="1">
        <v>3</v>
      </c>
      <c r="E169" s="1">
        <v>3</v>
      </c>
      <c r="F169" s="1">
        <v>1</v>
      </c>
      <c r="G169" s="1" t="s">
        <v>10</v>
      </c>
      <c r="H169" s="1" t="s">
        <v>10</v>
      </c>
      <c r="I169" s="1" t="s">
        <v>108</v>
      </c>
      <c r="J169" s="1" t="str">
        <f>"9060462"</f>
        <v>9060462</v>
      </c>
      <c r="K169" s="1" t="s">
        <v>21</v>
      </c>
      <c r="L169" s="6" t="s">
        <v>224</v>
      </c>
    </row>
    <row r="170" spans="1:12" ht="15" customHeight="1">
      <c r="A170">
        <v>8</v>
      </c>
      <c r="B170" s="5" t="s">
        <v>758</v>
      </c>
      <c r="C170" s="1" t="s">
        <v>496</v>
      </c>
      <c r="D170" s="1">
        <v>2</v>
      </c>
      <c r="E170" s="1">
        <v>3</v>
      </c>
      <c r="F170" s="1">
        <v>1</v>
      </c>
      <c r="G170" s="1" t="s">
        <v>10</v>
      </c>
      <c r="H170" s="1" t="s">
        <v>10</v>
      </c>
      <c r="I170" s="1" t="s">
        <v>108</v>
      </c>
      <c r="J170" s="1" t="str">
        <f>"9060139"</f>
        <v>9060139</v>
      </c>
      <c r="K170" s="1" t="s">
        <v>18</v>
      </c>
      <c r="L170" s="6" t="s">
        <v>497</v>
      </c>
    </row>
    <row r="171" spans="1:12" ht="15" customHeight="1">
      <c r="A171">
        <v>8</v>
      </c>
      <c r="B171" s="5" t="s">
        <v>758</v>
      </c>
      <c r="C171" s="1" t="s">
        <v>486</v>
      </c>
      <c r="D171" s="1">
        <v>2</v>
      </c>
      <c r="E171" s="1">
        <v>2</v>
      </c>
      <c r="F171" s="1">
        <v>1</v>
      </c>
      <c r="G171" s="1" t="s">
        <v>10</v>
      </c>
      <c r="H171" s="1" t="s">
        <v>10</v>
      </c>
      <c r="I171" s="1" t="s">
        <v>108</v>
      </c>
      <c r="J171" s="1" t="str">
        <f>"9060510"</f>
        <v>9060510</v>
      </c>
      <c r="K171" s="1" t="s">
        <v>21</v>
      </c>
      <c r="L171" s="6" t="s">
        <v>304</v>
      </c>
    </row>
    <row r="172" spans="1:12" ht="15" customHeight="1">
      <c r="A172">
        <v>8</v>
      </c>
      <c r="B172" s="5" t="s">
        <v>758</v>
      </c>
      <c r="C172" s="1" t="s">
        <v>493</v>
      </c>
      <c r="D172" s="1">
        <v>1</v>
      </c>
      <c r="E172" s="1">
        <v>1</v>
      </c>
      <c r="F172" s="1">
        <v>1</v>
      </c>
      <c r="G172" s="1" t="s">
        <v>10</v>
      </c>
      <c r="H172" s="1" t="s">
        <v>10</v>
      </c>
      <c r="I172" s="1" t="s">
        <v>108</v>
      </c>
      <c r="J172" s="1" t="str">
        <f>"9060480"</f>
        <v>9060480</v>
      </c>
      <c r="K172" s="1" t="s">
        <v>18</v>
      </c>
      <c r="L172" s="6" t="s">
        <v>494</v>
      </c>
    </row>
    <row r="173" spans="1:12" ht="15" customHeight="1">
      <c r="A173">
        <v>8</v>
      </c>
      <c r="B173" s="5" t="s">
        <v>758</v>
      </c>
      <c r="C173" s="1" t="s">
        <v>109</v>
      </c>
      <c r="D173" s="1">
        <v>2</v>
      </c>
      <c r="E173" s="1">
        <v>2</v>
      </c>
      <c r="F173" s="1">
        <v>1</v>
      </c>
      <c r="G173" s="1" t="s">
        <v>10</v>
      </c>
      <c r="H173" s="1" t="s">
        <v>10</v>
      </c>
      <c r="I173" s="1" t="s">
        <v>108</v>
      </c>
      <c r="J173" s="1" t="str">
        <f>"9060525"</f>
        <v>9060525</v>
      </c>
      <c r="K173" s="1" t="s">
        <v>21</v>
      </c>
      <c r="L173" s="6" t="s">
        <v>110</v>
      </c>
    </row>
    <row r="174" spans="1:12" ht="15" customHeight="1">
      <c r="A174">
        <v>8</v>
      </c>
      <c r="B174" s="5" t="s">
        <v>758</v>
      </c>
      <c r="C174" s="1" t="s">
        <v>467</v>
      </c>
      <c r="D174" s="1">
        <v>1</v>
      </c>
      <c r="E174" s="1">
        <v>2</v>
      </c>
      <c r="F174" s="1">
        <v>1</v>
      </c>
      <c r="G174" s="1" t="s">
        <v>10</v>
      </c>
      <c r="H174" s="1" t="s">
        <v>10</v>
      </c>
      <c r="I174" s="1" t="s">
        <v>108</v>
      </c>
      <c r="J174" s="1" t="str">
        <f>"9060535"</f>
        <v>9060535</v>
      </c>
      <c r="K174" s="1" t="s">
        <v>21</v>
      </c>
      <c r="L174" s="6" t="s">
        <v>468</v>
      </c>
    </row>
    <row r="175" spans="1:12" ht="15" customHeight="1">
      <c r="A175">
        <v>8</v>
      </c>
      <c r="B175" s="5" t="s">
        <v>758</v>
      </c>
      <c r="C175" s="1" t="s">
        <v>262</v>
      </c>
      <c r="D175" s="1">
        <v>2</v>
      </c>
      <c r="E175" s="1">
        <v>2</v>
      </c>
      <c r="F175" s="1">
        <v>1</v>
      </c>
      <c r="G175" s="1" t="s">
        <v>10</v>
      </c>
      <c r="H175" s="1" t="s">
        <v>10</v>
      </c>
      <c r="I175" s="1" t="s">
        <v>108</v>
      </c>
      <c r="J175" s="1" t="str">
        <f>"9060141"</f>
        <v>9060141</v>
      </c>
      <c r="K175" s="1" t="s">
        <v>21</v>
      </c>
      <c r="L175" s="6" t="s">
        <v>263</v>
      </c>
    </row>
    <row r="176" spans="1:12" ht="15" customHeight="1">
      <c r="A176">
        <v>8</v>
      </c>
      <c r="B176" s="5" t="s">
        <v>758</v>
      </c>
      <c r="C176" s="1" t="s">
        <v>264</v>
      </c>
      <c r="D176" s="1">
        <v>2</v>
      </c>
      <c r="E176" s="1">
        <v>2</v>
      </c>
      <c r="F176" s="1">
        <v>1</v>
      </c>
      <c r="G176" s="1" t="s">
        <v>10</v>
      </c>
      <c r="H176" s="1" t="s">
        <v>10</v>
      </c>
      <c r="I176" s="1" t="s">
        <v>108</v>
      </c>
      <c r="J176" s="1" t="str">
        <f>"9060232"</f>
        <v>9060232</v>
      </c>
      <c r="K176" s="1"/>
      <c r="L176" s="6" t="s">
        <v>265</v>
      </c>
    </row>
    <row r="177" spans="1:12" ht="15" customHeight="1">
      <c r="A177">
        <v>8</v>
      </c>
      <c r="B177" s="5" t="s">
        <v>758</v>
      </c>
      <c r="C177" s="1" t="s">
        <v>411</v>
      </c>
      <c r="D177" s="1">
        <v>2</v>
      </c>
      <c r="E177" s="1">
        <v>2</v>
      </c>
      <c r="F177" s="1">
        <v>1</v>
      </c>
      <c r="G177" s="1" t="s">
        <v>10</v>
      </c>
      <c r="H177" s="1" t="s">
        <v>10</v>
      </c>
      <c r="I177" s="1" t="s">
        <v>108</v>
      </c>
      <c r="J177" s="1" t="str">
        <f>"9060386"</f>
        <v>9060386</v>
      </c>
      <c r="K177" s="1" t="s">
        <v>21</v>
      </c>
      <c r="L177" s="6" t="s">
        <v>412</v>
      </c>
    </row>
    <row r="178" spans="1:12" ht="15" customHeight="1">
      <c r="A178">
        <v>8</v>
      </c>
      <c r="B178" s="5" t="s">
        <v>758</v>
      </c>
      <c r="C178" s="1" t="s">
        <v>133</v>
      </c>
      <c r="D178" s="1">
        <v>1</v>
      </c>
      <c r="E178" s="1">
        <v>1</v>
      </c>
      <c r="F178" s="1">
        <v>1</v>
      </c>
      <c r="G178" s="1" t="s">
        <v>10</v>
      </c>
      <c r="H178" s="1" t="s">
        <v>10</v>
      </c>
      <c r="I178" s="1" t="s">
        <v>108</v>
      </c>
      <c r="J178" s="1" t="str">
        <f>"9060387"</f>
        <v>9060387</v>
      </c>
      <c r="K178" s="1" t="s">
        <v>21</v>
      </c>
      <c r="L178" s="6" t="s">
        <v>134</v>
      </c>
    </row>
    <row r="179" spans="1:12" ht="15" customHeight="1">
      <c r="A179">
        <v>8</v>
      </c>
      <c r="B179" s="5" t="s">
        <v>758</v>
      </c>
      <c r="C179" s="1" t="s">
        <v>13</v>
      </c>
      <c r="D179" s="1">
        <v>2</v>
      </c>
      <c r="E179" s="1">
        <v>2</v>
      </c>
      <c r="F179" s="1">
        <v>1</v>
      </c>
      <c r="G179" s="1" t="s">
        <v>10</v>
      </c>
      <c r="H179" s="1" t="s">
        <v>11</v>
      </c>
      <c r="I179" s="1" t="s">
        <v>12</v>
      </c>
      <c r="J179" s="1" t="str">
        <f>"9060534"</f>
        <v>9060534</v>
      </c>
      <c r="K179" s="1" t="s">
        <v>14</v>
      </c>
      <c r="L179" s="6" t="s">
        <v>15</v>
      </c>
    </row>
    <row r="180" spans="1:12" ht="15" customHeight="1">
      <c r="A180">
        <v>8</v>
      </c>
      <c r="B180" s="5" t="s">
        <v>758</v>
      </c>
      <c r="C180" s="1" t="s">
        <v>350</v>
      </c>
      <c r="D180" s="1">
        <v>1</v>
      </c>
      <c r="E180" s="1">
        <v>2</v>
      </c>
      <c r="F180" s="1">
        <v>1</v>
      </c>
      <c r="G180" s="1" t="s">
        <v>10</v>
      </c>
      <c r="H180" s="1" t="s">
        <v>11</v>
      </c>
      <c r="I180" s="1" t="s">
        <v>292</v>
      </c>
      <c r="J180" s="1" t="str">
        <f>"9060605"</f>
        <v>9060605</v>
      </c>
      <c r="K180" s="1" t="s">
        <v>292</v>
      </c>
      <c r="L180" s="6" t="s">
        <v>351</v>
      </c>
    </row>
    <row r="181" spans="1:12" ht="15" customHeight="1">
      <c r="A181">
        <v>8</v>
      </c>
      <c r="B181" s="5" t="s">
        <v>758</v>
      </c>
      <c r="C181" s="1" t="s">
        <v>89</v>
      </c>
      <c r="D181" s="1">
        <v>1</v>
      </c>
      <c r="E181" s="1">
        <v>1</v>
      </c>
      <c r="F181" s="1">
        <v>1</v>
      </c>
      <c r="G181" s="1" t="s">
        <v>10</v>
      </c>
      <c r="H181" s="1" t="s">
        <v>11</v>
      </c>
      <c r="I181" s="1" t="s">
        <v>88</v>
      </c>
      <c r="J181" s="1" t="str">
        <f>"9060505"</f>
        <v>9060505</v>
      </c>
      <c r="K181" s="1" t="s">
        <v>88</v>
      </c>
      <c r="L181" s="6" t="s">
        <v>90</v>
      </c>
    </row>
    <row r="182" spans="1:12" ht="15" customHeight="1">
      <c r="A182">
        <v>8</v>
      </c>
      <c r="B182" s="5" t="s">
        <v>758</v>
      </c>
      <c r="C182" s="1" t="s">
        <v>175</v>
      </c>
      <c r="D182" s="1">
        <v>1</v>
      </c>
      <c r="E182" s="1">
        <v>1</v>
      </c>
      <c r="F182" s="1">
        <v>1</v>
      </c>
      <c r="G182" s="1" t="s">
        <v>10</v>
      </c>
      <c r="H182" s="1" t="s">
        <v>11</v>
      </c>
      <c r="I182" s="1" t="s">
        <v>174</v>
      </c>
      <c r="J182" s="1" t="str">
        <f>"9060544"</f>
        <v>9060544</v>
      </c>
      <c r="K182" s="1" t="s">
        <v>176</v>
      </c>
      <c r="L182" s="6" t="s">
        <v>177</v>
      </c>
    </row>
    <row r="183" spans="1:12" ht="15" customHeight="1">
      <c r="A183">
        <v>8</v>
      </c>
      <c r="B183" s="5" t="s">
        <v>758</v>
      </c>
      <c r="C183" s="1" t="s">
        <v>562</v>
      </c>
      <c r="D183" s="1">
        <v>1</v>
      </c>
      <c r="E183" s="1">
        <v>1</v>
      </c>
      <c r="F183" s="1">
        <v>1</v>
      </c>
      <c r="G183" s="1" t="s">
        <v>10</v>
      </c>
      <c r="H183" s="1" t="s">
        <v>11</v>
      </c>
      <c r="I183" s="1" t="s">
        <v>59</v>
      </c>
      <c r="J183" s="1" t="str">
        <f>"9060536"</f>
        <v>9060536</v>
      </c>
      <c r="K183" s="1" t="s">
        <v>61</v>
      </c>
      <c r="L183" s="6" t="s">
        <v>563</v>
      </c>
    </row>
    <row r="184" spans="1:12" ht="15" customHeight="1">
      <c r="A184">
        <v>8</v>
      </c>
      <c r="B184" s="5" t="s">
        <v>758</v>
      </c>
      <c r="C184" s="1" t="s">
        <v>455</v>
      </c>
      <c r="D184" s="1">
        <v>2</v>
      </c>
      <c r="E184" s="1">
        <v>2</v>
      </c>
      <c r="F184" s="1">
        <v>1</v>
      </c>
      <c r="G184" s="1" t="s">
        <v>10</v>
      </c>
      <c r="H184" s="1" t="s">
        <v>11</v>
      </c>
      <c r="I184" s="1" t="s">
        <v>254</v>
      </c>
      <c r="J184" s="1" t="str">
        <f>"9520829"</f>
        <v>9520829</v>
      </c>
      <c r="K184" s="1" t="s">
        <v>456</v>
      </c>
      <c r="L184" s="6" t="s">
        <v>457</v>
      </c>
    </row>
    <row r="185" spans="1:12" ht="15" customHeight="1">
      <c r="A185">
        <v>8</v>
      </c>
      <c r="B185" s="5" t="s">
        <v>758</v>
      </c>
      <c r="C185" s="1" t="s">
        <v>526</v>
      </c>
      <c r="D185" s="1">
        <v>2</v>
      </c>
      <c r="E185" s="1">
        <v>2</v>
      </c>
      <c r="F185" s="1">
        <v>1</v>
      </c>
      <c r="G185" s="1" t="s">
        <v>10</v>
      </c>
      <c r="H185" s="1" t="s">
        <v>11</v>
      </c>
      <c r="I185" s="1" t="s">
        <v>11</v>
      </c>
      <c r="J185" s="1" t="str">
        <f>"9060461"</f>
        <v>9060461</v>
      </c>
      <c r="K185" s="1" t="s">
        <v>11</v>
      </c>
      <c r="L185" s="6" t="s">
        <v>527</v>
      </c>
    </row>
    <row r="186" spans="1:12" ht="15" customHeight="1">
      <c r="A186">
        <v>8</v>
      </c>
      <c r="B186" s="5" t="s">
        <v>758</v>
      </c>
      <c r="C186" s="1" t="s">
        <v>399</v>
      </c>
      <c r="D186" s="1">
        <v>1</v>
      </c>
      <c r="E186" s="1">
        <v>2</v>
      </c>
      <c r="F186" s="1">
        <v>1</v>
      </c>
      <c r="G186" s="1" t="s">
        <v>10</v>
      </c>
      <c r="H186" s="1" t="s">
        <v>11</v>
      </c>
      <c r="I186" s="1" t="s">
        <v>11</v>
      </c>
      <c r="J186" s="1" t="str">
        <f>"9520830"</f>
        <v>9520830</v>
      </c>
      <c r="K186" s="1" t="s">
        <v>11</v>
      </c>
      <c r="L186" s="6" t="s">
        <v>400</v>
      </c>
    </row>
    <row r="187" spans="1:12" ht="15" customHeight="1">
      <c r="A187">
        <v>8</v>
      </c>
      <c r="B187" s="5" t="s">
        <v>758</v>
      </c>
      <c r="C187" s="1" t="s">
        <v>726</v>
      </c>
      <c r="D187" s="1">
        <v>1</v>
      </c>
      <c r="E187" s="1">
        <v>1</v>
      </c>
      <c r="F187" s="1">
        <v>1</v>
      </c>
      <c r="G187" s="1" t="s">
        <v>10</v>
      </c>
      <c r="H187" s="1" t="s">
        <v>11</v>
      </c>
      <c r="I187" s="1" t="s">
        <v>283</v>
      </c>
      <c r="J187" s="1" t="str">
        <f>"9521589"</f>
        <v>9521589</v>
      </c>
      <c r="K187" s="1" t="s">
        <v>283</v>
      </c>
      <c r="L187" s="6" t="s">
        <v>285</v>
      </c>
    </row>
    <row r="188" spans="1:12" ht="15" customHeight="1">
      <c r="A188">
        <v>8</v>
      </c>
      <c r="B188" s="5" t="s">
        <v>758</v>
      </c>
      <c r="C188" s="1" t="s">
        <v>398</v>
      </c>
      <c r="D188" s="1">
        <v>1</v>
      </c>
      <c r="E188" s="1">
        <v>1</v>
      </c>
      <c r="F188" s="1">
        <v>1</v>
      </c>
      <c r="G188" s="1" t="s">
        <v>10</v>
      </c>
      <c r="H188" s="1" t="s">
        <v>11</v>
      </c>
      <c r="I188" s="1" t="s">
        <v>170</v>
      </c>
      <c r="J188" s="1" t="str">
        <f>"9060547"</f>
        <v>9060547</v>
      </c>
      <c r="K188" s="1" t="s">
        <v>170</v>
      </c>
      <c r="L188" s="6" t="s">
        <v>173</v>
      </c>
    </row>
    <row r="189" spans="1:12" ht="15" customHeight="1">
      <c r="A189">
        <v>8</v>
      </c>
      <c r="B189" s="5" t="s">
        <v>758</v>
      </c>
      <c r="C189" s="1" t="s">
        <v>143</v>
      </c>
      <c r="D189" s="1">
        <v>2</v>
      </c>
      <c r="E189" s="1">
        <v>2</v>
      </c>
      <c r="F189" s="1">
        <v>2</v>
      </c>
      <c r="G189" s="1" t="s">
        <v>31</v>
      </c>
      <c r="H189" s="1" t="s">
        <v>142</v>
      </c>
      <c r="I189" s="1" t="s">
        <v>142</v>
      </c>
      <c r="J189" s="1" t="str">
        <f>"9060472"</f>
        <v>9060472</v>
      </c>
      <c r="K189" s="1" t="s">
        <v>142</v>
      </c>
      <c r="L189" s="6" t="s">
        <v>144</v>
      </c>
    </row>
    <row r="190" spans="1:12" ht="15" customHeight="1">
      <c r="A190">
        <v>8</v>
      </c>
      <c r="B190" s="5" t="s">
        <v>758</v>
      </c>
      <c r="C190" s="1" t="s">
        <v>312</v>
      </c>
      <c r="D190" s="1">
        <v>2</v>
      </c>
      <c r="E190" s="1">
        <v>2</v>
      </c>
      <c r="F190" s="1">
        <v>2</v>
      </c>
      <c r="G190" s="1" t="s">
        <v>31</v>
      </c>
      <c r="H190" s="1" t="s">
        <v>9</v>
      </c>
      <c r="I190" s="1" t="s">
        <v>9</v>
      </c>
      <c r="J190" s="1" t="str">
        <f>"9060540"</f>
        <v>9060540</v>
      </c>
      <c r="K190" s="1" t="s">
        <v>9</v>
      </c>
      <c r="L190" s="6" t="s">
        <v>313</v>
      </c>
    </row>
    <row r="191" spans="1:12" ht="15" customHeight="1">
      <c r="A191">
        <v>8</v>
      </c>
      <c r="B191" s="5" t="s">
        <v>758</v>
      </c>
      <c r="C191" s="1" t="s">
        <v>316</v>
      </c>
      <c r="D191" s="1">
        <v>3</v>
      </c>
      <c r="E191" s="1">
        <v>2</v>
      </c>
      <c r="F191" s="1">
        <v>2</v>
      </c>
      <c r="G191" s="1" t="s">
        <v>31</v>
      </c>
      <c r="H191" s="1" t="s">
        <v>9</v>
      </c>
      <c r="I191" s="1" t="s">
        <v>9</v>
      </c>
      <c r="J191" s="1" t="str">
        <f>"9060562"</f>
        <v>9060562</v>
      </c>
      <c r="K191" s="1" t="s">
        <v>9</v>
      </c>
      <c r="L191" s="6" t="s">
        <v>317</v>
      </c>
    </row>
    <row r="192" spans="1:12" ht="15" customHeight="1">
      <c r="A192">
        <v>8</v>
      </c>
      <c r="B192" s="5" t="s">
        <v>758</v>
      </c>
      <c r="C192" s="1" t="s">
        <v>319</v>
      </c>
      <c r="D192" s="1">
        <v>1</v>
      </c>
      <c r="E192" s="1">
        <v>1</v>
      </c>
      <c r="F192" s="1">
        <v>2</v>
      </c>
      <c r="G192" s="1" t="s">
        <v>31</v>
      </c>
      <c r="H192" s="1" t="s">
        <v>9</v>
      </c>
      <c r="I192" s="1" t="s">
        <v>9</v>
      </c>
      <c r="J192" s="1" t="str">
        <f>"9060597"</f>
        <v>9060597</v>
      </c>
      <c r="K192" s="1" t="s">
        <v>9</v>
      </c>
      <c r="L192" s="6" t="s">
        <v>320</v>
      </c>
    </row>
    <row r="193" spans="1:12" ht="15" customHeight="1">
      <c r="A193">
        <v>8</v>
      </c>
      <c r="B193" s="5" t="s">
        <v>758</v>
      </c>
      <c r="C193" s="1" t="s">
        <v>288</v>
      </c>
      <c r="D193" s="1">
        <v>2</v>
      </c>
      <c r="E193" s="1">
        <v>2</v>
      </c>
      <c r="F193" s="1">
        <v>2</v>
      </c>
      <c r="G193" s="1" t="s">
        <v>31</v>
      </c>
      <c r="H193" s="1" t="s">
        <v>9</v>
      </c>
      <c r="I193" s="1" t="s">
        <v>9</v>
      </c>
      <c r="J193" s="1" t="str">
        <f>"9060002"</f>
        <v>9060002</v>
      </c>
      <c r="K193" s="1" t="s">
        <v>9</v>
      </c>
      <c r="L193" s="6" t="s">
        <v>289</v>
      </c>
    </row>
    <row r="194" spans="1:12" ht="15" customHeight="1">
      <c r="A194">
        <v>8</v>
      </c>
      <c r="B194" s="5" t="s">
        <v>758</v>
      </c>
      <c r="C194" s="1" t="s">
        <v>290</v>
      </c>
      <c r="D194" s="1">
        <v>2</v>
      </c>
      <c r="E194" s="1">
        <v>2</v>
      </c>
      <c r="F194" s="1">
        <v>2</v>
      </c>
      <c r="G194" s="1" t="s">
        <v>31</v>
      </c>
      <c r="H194" s="1" t="s">
        <v>9</v>
      </c>
      <c r="I194" s="1" t="s">
        <v>9</v>
      </c>
      <c r="J194" s="1" t="str">
        <f>"9060003"</f>
        <v>9060003</v>
      </c>
      <c r="K194" s="1" t="s">
        <v>9</v>
      </c>
      <c r="L194" s="6" t="s">
        <v>291</v>
      </c>
    </row>
    <row r="195" spans="1:12" ht="15" customHeight="1">
      <c r="A195">
        <v>8</v>
      </c>
      <c r="B195" s="5" t="s">
        <v>758</v>
      </c>
      <c r="C195" s="1" t="s">
        <v>296</v>
      </c>
      <c r="D195" s="1">
        <v>2</v>
      </c>
      <c r="E195" s="1">
        <v>3</v>
      </c>
      <c r="F195" s="1">
        <v>2</v>
      </c>
      <c r="G195" s="1" t="s">
        <v>31</v>
      </c>
      <c r="H195" s="1" t="s">
        <v>9</v>
      </c>
      <c r="I195" s="1" t="s">
        <v>9</v>
      </c>
      <c r="J195" s="1" t="str">
        <f>"9060397"</f>
        <v>9060397</v>
      </c>
      <c r="K195" s="1" t="s">
        <v>9</v>
      </c>
      <c r="L195" s="6" t="s">
        <v>297</v>
      </c>
    </row>
    <row r="196" spans="1:12" ht="15" customHeight="1">
      <c r="A196">
        <v>8</v>
      </c>
      <c r="B196" s="5" t="s">
        <v>758</v>
      </c>
      <c r="C196" s="1" t="s">
        <v>306</v>
      </c>
      <c r="D196" s="1">
        <v>3</v>
      </c>
      <c r="E196" s="1">
        <v>3</v>
      </c>
      <c r="F196" s="1">
        <v>2</v>
      </c>
      <c r="G196" s="1" t="s">
        <v>31</v>
      </c>
      <c r="H196" s="1" t="s">
        <v>9</v>
      </c>
      <c r="I196" s="1" t="s">
        <v>9</v>
      </c>
      <c r="J196" s="1" t="str">
        <f>"9060416"</f>
        <v>9060416</v>
      </c>
      <c r="K196" s="1" t="s">
        <v>9</v>
      </c>
      <c r="L196" s="6" t="s">
        <v>307</v>
      </c>
    </row>
    <row r="197" spans="1:12" ht="15" customHeight="1">
      <c r="A197">
        <v>8</v>
      </c>
      <c r="B197" s="5" t="s">
        <v>758</v>
      </c>
      <c r="C197" s="1" t="s">
        <v>308</v>
      </c>
      <c r="D197" s="1">
        <v>2</v>
      </c>
      <c r="E197" s="1">
        <v>2</v>
      </c>
      <c r="F197" s="1">
        <v>2</v>
      </c>
      <c r="G197" s="1" t="s">
        <v>31</v>
      </c>
      <c r="H197" s="1" t="s">
        <v>9</v>
      </c>
      <c r="I197" s="1" t="s">
        <v>9</v>
      </c>
      <c r="J197" s="1" t="str">
        <f>"9060417"</f>
        <v>9060417</v>
      </c>
      <c r="K197" s="1" t="s">
        <v>9</v>
      </c>
      <c r="L197" s="6" t="s">
        <v>309</v>
      </c>
    </row>
    <row r="198" spans="1:12" ht="15" customHeight="1">
      <c r="A198">
        <v>8</v>
      </c>
      <c r="B198" s="5" t="s">
        <v>758</v>
      </c>
      <c r="C198" s="1" t="s">
        <v>310</v>
      </c>
      <c r="D198" s="1">
        <v>2</v>
      </c>
      <c r="E198" s="1">
        <v>2</v>
      </c>
      <c r="F198" s="1">
        <v>2</v>
      </c>
      <c r="G198" s="1" t="s">
        <v>31</v>
      </c>
      <c r="H198" s="1" t="s">
        <v>9</v>
      </c>
      <c r="I198" s="1" t="s">
        <v>9</v>
      </c>
      <c r="J198" s="1" t="str">
        <f>"9060470"</f>
        <v>9060470</v>
      </c>
      <c r="K198" s="1" t="s">
        <v>9</v>
      </c>
      <c r="L198" s="6" t="s">
        <v>311</v>
      </c>
    </row>
    <row r="199" spans="1:12" ht="15" customHeight="1">
      <c r="A199">
        <v>8</v>
      </c>
      <c r="B199" s="5" t="s">
        <v>758</v>
      </c>
      <c r="C199" s="1" t="s">
        <v>196</v>
      </c>
      <c r="D199" s="1">
        <v>2</v>
      </c>
      <c r="E199" s="1">
        <v>2</v>
      </c>
      <c r="F199" s="1">
        <v>2</v>
      </c>
      <c r="G199" s="1" t="s">
        <v>31</v>
      </c>
      <c r="H199" s="1" t="s">
        <v>9</v>
      </c>
      <c r="I199" s="1" t="s">
        <v>195</v>
      </c>
      <c r="J199" s="1" t="str">
        <f>"9060471"</f>
        <v>9060471</v>
      </c>
      <c r="K199" s="1" t="s">
        <v>195</v>
      </c>
      <c r="L199" s="6" t="s">
        <v>197</v>
      </c>
    </row>
    <row r="200" spans="1:12" ht="15" customHeight="1">
      <c r="A200">
        <v>8</v>
      </c>
      <c r="B200" s="5" t="s">
        <v>758</v>
      </c>
      <c r="C200" s="1" t="s">
        <v>242</v>
      </c>
      <c r="D200" s="1">
        <v>2</v>
      </c>
      <c r="E200" s="1">
        <v>2</v>
      </c>
      <c r="F200" s="1">
        <v>2</v>
      </c>
      <c r="G200" s="1" t="s">
        <v>31</v>
      </c>
      <c r="H200" s="1" t="s">
        <v>9</v>
      </c>
      <c r="I200" s="1" t="s">
        <v>241</v>
      </c>
      <c r="J200" s="1" t="str">
        <f>"9060438"</f>
        <v>9060438</v>
      </c>
      <c r="K200" s="1" t="s">
        <v>243</v>
      </c>
      <c r="L200" s="6" t="s">
        <v>244</v>
      </c>
    </row>
    <row r="201" spans="1:12" ht="15" customHeight="1">
      <c r="A201">
        <v>8</v>
      </c>
      <c r="B201" s="5" t="s">
        <v>758</v>
      </c>
      <c r="C201" s="1" t="s">
        <v>252</v>
      </c>
      <c r="D201" s="1">
        <v>1</v>
      </c>
      <c r="E201" s="1">
        <v>2</v>
      </c>
      <c r="F201" s="1">
        <v>2</v>
      </c>
      <c r="G201" s="1" t="s">
        <v>31</v>
      </c>
      <c r="H201" s="1" t="s">
        <v>251</v>
      </c>
      <c r="I201" s="1" t="s">
        <v>251</v>
      </c>
      <c r="J201" s="1" t="str">
        <f>"9060015"</f>
        <v>9060015</v>
      </c>
      <c r="K201" s="1" t="s">
        <v>251</v>
      </c>
      <c r="L201" s="6" t="s">
        <v>253</v>
      </c>
    </row>
    <row r="202" spans="1:12" ht="15" customHeight="1">
      <c r="A202">
        <v>8</v>
      </c>
      <c r="B202" s="5" t="s">
        <v>758</v>
      </c>
      <c r="C202" s="1" t="s">
        <v>260</v>
      </c>
      <c r="D202" s="1">
        <v>2</v>
      </c>
      <c r="E202" s="1">
        <v>2</v>
      </c>
      <c r="F202" s="1">
        <v>2</v>
      </c>
      <c r="G202" s="1" t="s">
        <v>31</v>
      </c>
      <c r="H202" s="1" t="s">
        <v>251</v>
      </c>
      <c r="I202" s="1" t="s">
        <v>259</v>
      </c>
      <c r="J202" s="1" t="str">
        <f>"9060593"</f>
        <v>9060593</v>
      </c>
      <c r="K202" s="1" t="s">
        <v>251</v>
      </c>
      <c r="L202" s="6" t="s">
        <v>261</v>
      </c>
    </row>
    <row r="203" spans="1:12" ht="15" customHeight="1">
      <c r="A203">
        <v>8</v>
      </c>
      <c r="B203" s="5" t="s">
        <v>758</v>
      </c>
      <c r="C203" s="1" t="s">
        <v>138</v>
      </c>
      <c r="D203" s="1">
        <v>1</v>
      </c>
      <c r="E203" s="1">
        <v>3</v>
      </c>
      <c r="F203" s="1">
        <v>2</v>
      </c>
      <c r="G203" s="1" t="s">
        <v>31</v>
      </c>
      <c r="H203" s="1" t="s">
        <v>137</v>
      </c>
      <c r="I203" s="1" t="s">
        <v>137</v>
      </c>
      <c r="J203" s="1" t="str">
        <f>"9060418"</f>
        <v>9060418</v>
      </c>
      <c r="K203" s="1" t="s">
        <v>137</v>
      </c>
      <c r="L203" s="6" t="s">
        <v>139</v>
      </c>
    </row>
    <row r="204" spans="1:12" ht="15" customHeight="1">
      <c r="A204">
        <v>8</v>
      </c>
      <c r="B204" s="5" t="s">
        <v>758</v>
      </c>
      <c r="C204" s="1" t="s">
        <v>395</v>
      </c>
      <c r="D204" s="1">
        <v>1</v>
      </c>
      <c r="E204" s="1">
        <v>1</v>
      </c>
      <c r="F204" s="1">
        <v>2</v>
      </c>
      <c r="G204" s="1" t="s">
        <v>31</v>
      </c>
      <c r="H204" s="1" t="s">
        <v>137</v>
      </c>
      <c r="I204" s="1" t="s">
        <v>394</v>
      </c>
      <c r="J204" s="1" t="str">
        <f>"9060571"</f>
        <v>9060571</v>
      </c>
      <c r="K204" s="1" t="s">
        <v>396</v>
      </c>
      <c r="L204" s="6" t="s">
        <v>396</v>
      </c>
    </row>
    <row r="205" spans="1:12" ht="15" customHeight="1">
      <c r="A205">
        <v>8</v>
      </c>
      <c r="B205" s="5" t="s">
        <v>758</v>
      </c>
      <c r="C205" s="1" t="s">
        <v>210</v>
      </c>
      <c r="D205" s="1">
        <v>1</v>
      </c>
      <c r="E205" s="1">
        <v>2</v>
      </c>
      <c r="F205" s="1">
        <v>2</v>
      </c>
      <c r="G205" s="1" t="s">
        <v>31</v>
      </c>
      <c r="H205" s="1" t="s">
        <v>137</v>
      </c>
      <c r="I205" s="1" t="s">
        <v>209</v>
      </c>
      <c r="J205" s="1" t="str">
        <f>"9060579"</f>
        <v>9060579</v>
      </c>
      <c r="K205" s="1" t="s">
        <v>211</v>
      </c>
      <c r="L205" s="6" t="s">
        <v>212</v>
      </c>
    </row>
    <row r="206" spans="1:12" ht="15" customHeight="1">
      <c r="A206">
        <v>8</v>
      </c>
      <c r="B206" s="5" t="s">
        <v>758</v>
      </c>
      <c r="C206" s="1" t="s">
        <v>226</v>
      </c>
      <c r="D206" s="1">
        <v>2</v>
      </c>
      <c r="E206" s="1">
        <v>2</v>
      </c>
      <c r="F206" s="1">
        <v>2</v>
      </c>
      <c r="G206" s="1" t="s">
        <v>31</v>
      </c>
      <c r="H206" s="1" t="s">
        <v>152</v>
      </c>
      <c r="I206" s="1" t="s">
        <v>225</v>
      </c>
      <c r="J206" s="1" t="str">
        <f>"9060453"</f>
        <v>9060453</v>
      </c>
      <c r="K206" s="1" t="s">
        <v>225</v>
      </c>
      <c r="L206" s="6" t="s">
        <v>227</v>
      </c>
    </row>
    <row r="207" spans="1:12" ht="15" customHeight="1">
      <c r="A207">
        <v>8</v>
      </c>
      <c r="B207" s="5" t="s">
        <v>758</v>
      </c>
      <c r="C207" s="1" t="s">
        <v>245</v>
      </c>
      <c r="D207" s="1">
        <v>2</v>
      </c>
      <c r="E207" s="1">
        <v>3</v>
      </c>
      <c r="F207" s="1">
        <v>2</v>
      </c>
      <c r="G207" s="1" t="s">
        <v>31</v>
      </c>
      <c r="H207" s="1" t="s">
        <v>36</v>
      </c>
      <c r="I207" s="1" t="s">
        <v>114</v>
      </c>
      <c r="J207" s="1" t="str">
        <f>"9060513"</f>
        <v>9060513</v>
      </c>
      <c r="K207" s="1" t="s">
        <v>246</v>
      </c>
      <c r="L207" s="6" t="s">
        <v>247</v>
      </c>
    </row>
    <row r="208" spans="1:12" ht="15" customHeight="1">
      <c r="A208">
        <v>8</v>
      </c>
      <c r="B208" s="5" t="s">
        <v>758</v>
      </c>
      <c r="C208" s="1" t="s">
        <v>232</v>
      </c>
      <c r="D208" s="1">
        <v>1</v>
      </c>
      <c r="E208" s="1">
        <v>1</v>
      </c>
      <c r="F208" s="1">
        <v>2</v>
      </c>
      <c r="G208" s="1" t="s">
        <v>31</v>
      </c>
      <c r="H208" s="1" t="s">
        <v>36</v>
      </c>
      <c r="I208" s="1" t="s">
        <v>114</v>
      </c>
      <c r="J208" s="1" t="str">
        <f>"9060451"</f>
        <v>9060451</v>
      </c>
      <c r="K208" s="1" t="s">
        <v>233</v>
      </c>
      <c r="L208" s="6" t="s">
        <v>234</v>
      </c>
    </row>
    <row r="209" spans="1:12" ht="15" customHeight="1">
      <c r="A209">
        <v>8</v>
      </c>
      <c r="B209" s="5" t="s">
        <v>758</v>
      </c>
      <c r="C209" s="1" t="s">
        <v>237</v>
      </c>
      <c r="D209" s="1">
        <v>1</v>
      </c>
      <c r="E209" s="1">
        <v>2</v>
      </c>
      <c r="F209" s="1">
        <v>2</v>
      </c>
      <c r="G209" s="1" t="s">
        <v>31</v>
      </c>
      <c r="H209" s="1" t="s">
        <v>36</v>
      </c>
      <c r="I209" s="1" t="s">
        <v>37</v>
      </c>
      <c r="J209" s="1" t="str">
        <f>"9060568"</f>
        <v>9060568</v>
      </c>
      <c r="K209" s="1" t="s">
        <v>37</v>
      </c>
      <c r="L209" s="6" t="s">
        <v>39</v>
      </c>
    </row>
    <row r="210" spans="1:12" ht="15" customHeight="1">
      <c r="A210">
        <v>8</v>
      </c>
      <c r="B210" s="5" t="s">
        <v>758</v>
      </c>
      <c r="C210" s="1" t="s">
        <v>6</v>
      </c>
      <c r="D210" s="1">
        <v>1</v>
      </c>
      <c r="E210" s="1">
        <v>1</v>
      </c>
      <c r="F210" s="1">
        <v>4</v>
      </c>
      <c r="G210" s="1" t="s">
        <v>3</v>
      </c>
      <c r="H210" s="1" t="s">
        <v>4</v>
      </c>
      <c r="I210" s="1" t="s">
        <v>5</v>
      </c>
      <c r="J210" s="1" t="str">
        <f>"9060558"</f>
        <v>9060558</v>
      </c>
      <c r="K210" s="1" t="s">
        <v>7</v>
      </c>
      <c r="L210" s="6" t="s">
        <v>8</v>
      </c>
    </row>
    <row r="211" spans="1:12" ht="15" customHeight="1">
      <c r="A211">
        <v>8</v>
      </c>
      <c r="B211" s="5" t="s">
        <v>758</v>
      </c>
      <c r="C211" s="1" t="s">
        <v>327</v>
      </c>
      <c r="D211" s="1">
        <v>3</v>
      </c>
      <c r="E211" s="1">
        <v>3</v>
      </c>
      <c r="F211" s="1">
        <v>4</v>
      </c>
      <c r="G211" s="1" t="s">
        <v>3</v>
      </c>
      <c r="H211" s="1" t="s">
        <v>3</v>
      </c>
      <c r="I211" s="1" t="s">
        <v>3</v>
      </c>
      <c r="J211" s="1" t="str">
        <f>"9060069"</f>
        <v>9060069</v>
      </c>
      <c r="K211" s="1" t="s">
        <v>3</v>
      </c>
      <c r="L211" s="6" t="s">
        <v>328</v>
      </c>
    </row>
    <row r="212" spans="1:12" ht="15" customHeight="1">
      <c r="A212">
        <v>8</v>
      </c>
      <c r="B212" s="5" t="s">
        <v>758</v>
      </c>
      <c r="C212" s="1" t="s">
        <v>624</v>
      </c>
      <c r="D212" s="1">
        <v>1</v>
      </c>
      <c r="E212" s="1">
        <v>1</v>
      </c>
      <c r="F212" s="1">
        <v>4</v>
      </c>
      <c r="G212" s="1" t="s">
        <v>3</v>
      </c>
      <c r="H212" s="1" t="s">
        <v>3</v>
      </c>
      <c r="I212" s="1" t="s">
        <v>92</v>
      </c>
      <c r="J212" s="1" t="str">
        <f>"9060514"</f>
        <v>9060514</v>
      </c>
      <c r="K212" s="1" t="s">
        <v>92</v>
      </c>
      <c r="L212" s="6" t="s">
        <v>94</v>
      </c>
    </row>
    <row r="213" spans="1:12" ht="15" customHeight="1">
      <c r="A213">
        <v>8</v>
      </c>
      <c r="B213" s="5" t="s">
        <v>758</v>
      </c>
      <c r="C213" s="1" t="s">
        <v>622</v>
      </c>
      <c r="D213" s="1">
        <v>1</v>
      </c>
      <c r="E213" s="1">
        <v>1</v>
      </c>
      <c r="F213" s="1">
        <v>4</v>
      </c>
      <c r="G213" s="1" t="s">
        <v>3</v>
      </c>
      <c r="H213" s="1" t="s">
        <v>621</v>
      </c>
      <c r="I213" s="1" t="s">
        <v>621</v>
      </c>
      <c r="J213" s="1" t="str">
        <f>"9060092"</f>
        <v>9060092</v>
      </c>
      <c r="K213" s="1" t="s">
        <v>621</v>
      </c>
      <c r="L213" s="6" t="s">
        <v>623</v>
      </c>
    </row>
    <row r="214" spans="1:12" ht="15" customHeight="1">
      <c r="A214">
        <v>8</v>
      </c>
      <c r="B214" s="5" t="s">
        <v>758</v>
      </c>
      <c r="C214" s="1" t="s">
        <v>625</v>
      </c>
      <c r="D214" s="1">
        <v>1</v>
      </c>
      <c r="E214" s="1">
        <v>1</v>
      </c>
      <c r="F214" s="1">
        <v>4</v>
      </c>
      <c r="G214" s="1" t="s">
        <v>3</v>
      </c>
      <c r="H214" s="1" t="s">
        <v>79</v>
      </c>
      <c r="I214" s="1" t="s">
        <v>80</v>
      </c>
      <c r="J214" s="1" t="str">
        <f>"9060067"</f>
        <v>9060067</v>
      </c>
      <c r="K214" s="1" t="s">
        <v>626</v>
      </c>
      <c r="L214" s="6" t="s">
        <v>82</v>
      </c>
    </row>
    <row r="215" spans="1:12" ht="15" customHeight="1">
      <c r="A215">
        <v>8</v>
      </c>
      <c r="B215" s="5" t="s">
        <v>758</v>
      </c>
      <c r="C215" s="1" t="s">
        <v>691</v>
      </c>
      <c r="D215" s="1">
        <v>1</v>
      </c>
      <c r="E215" s="1">
        <v>1</v>
      </c>
      <c r="F215" s="1"/>
      <c r="G215" s="1" t="s">
        <v>31</v>
      </c>
      <c r="H215" s="1" t="s">
        <v>9</v>
      </c>
      <c r="I215" s="1" t="s">
        <v>9</v>
      </c>
      <c r="J215" s="1" t="str">
        <f>"7061005"</f>
        <v>7061005</v>
      </c>
      <c r="K215" s="1" t="s">
        <v>32</v>
      </c>
      <c r="L215" s="6" t="s">
        <v>692</v>
      </c>
    </row>
    <row r="216" spans="1:12" ht="15" customHeight="1">
      <c r="A216">
        <v>8</v>
      </c>
      <c r="B216" s="5" t="s">
        <v>758</v>
      </c>
      <c r="C216" s="1" t="s">
        <v>723</v>
      </c>
      <c r="D216" s="1">
        <v>1</v>
      </c>
      <c r="E216" s="1">
        <v>1</v>
      </c>
      <c r="F216" s="1"/>
      <c r="G216" s="1" t="s">
        <v>31</v>
      </c>
      <c r="H216" s="1" t="s">
        <v>9</v>
      </c>
      <c r="I216" s="1" t="s">
        <v>9</v>
      </c>
      <c r="J216" s="1" t="str">
        <f>"7061041"</f>
        <v>7061041</v>
      </c>
      <c r="K216" s="1" t="s">
        <v>724</v>
      </c>
      <c r="L216" s="6" t="s">
        <v>725</v>
      </c>
    </row>
    <row r="217" spans="1:12" ht="15" customHeight="1">
      <c r="A217">
        <v>8</v>
      </c>
      <c r="B217" s="5" t="s">
        <v>758</v>
      </c>
      <c r="C217" s="1" t="s">
        <v>693</v>
      </c>
      <c r="D217" s="1">
        <v>2</v>
      </c>
      <c r="E217" s="1">
        <v>2</v>
      </c>
      <c r="F217" s="1"/>
      <c r="G217" s="1" t="s">
        <v>31</v>
      </c>
      <c r="H217" s="1" t="s">
        <v>9</v>
      </c>
      <c r="I217" s="1" t="s">
        <v>9</v>
      </c>
      <c r="J217" s="1" t="str">
        <f>"7061007"</f>
        <v>7061007</v>
      </c>
      <c r="K217" s="1" t="s">
        <v>32</v>
      </c>
      <c r="L217" s="6" t="s">
        <v>694</v>
      </c>
    </row>
    <row r="218" spans="1:12" ht="15" customHeight="1">
      <c r="A218">
        <v>8</v>
      </c>
      <c r="B218" s="5" t="s">
        <v>758</v>
      </c>
      <c r="C218" s="1" t="s">
        <v>695</v>
      </c>
      <c r="D218" s="1">
        <v>1</v>
      </c>
      <c r="E218" s="1">
        <v>1</v>
      </c>
      <c r="F218" s="1"/>
      <c r="G218" s="1" t="s">
        <v>31</v>
      </c>
      <c r="H218" s="1" t="s">
        <v>9</v>
      </c>
      <c r="I218" s="1" t="s">
        <v>9</v>
      </c>
      <c r="J218" s="1" t="str">
        <f>"7061009"</f>
        <v>7061009</v>
      </c>
      <c r="K218" s="1" t="s">
        <v>696</v>
      </c>
      <c r="L218" s="6" t="s">
        <v>697</v>
      </c>
    </row>
    <row r="219" spans="1:12" ht="15" customHeight="1">
      <c r="A219">
        <v>8</v>
      </c>
      <c r="B219" s="5" t="s">
        <v>758</v>
      </c>
      <c r="C219" s="1" t="s">
        <v>708</v>
      </c>
      <c r="D219" s="1">
        <v>2</v>
      </c>
      <c r="E219" s="1">
        <v>2</v>
      </c>
      <c r="F219" s="1"/>
      <c r="G219" s="1" t="s">
        <v>10</v>
      </c>
      <c r="H219" s="1" t="s">
        <v>10</v>
      </c>
      <c r="I219" s="1" t="s">
        <v>46</v>
      </c>
      <c r="J219" s="1" t="str">
        <f>"7061023"</f>
        <v>7061023</v>
      </c>
      <c r="K219" s="1" t="s">
        <v>18</v>
      </c>
      <c r="L219" s="6" t="s">
        <v>709</v>
      </c>
    </row>
    <row r="220" spans="1:12" ht="15" customHeight="1">
      <c r="A220">
        <v>8</v>
      </c>
      <c r="B220" s="5" t="s">
        <v>758</v>
      </c>
      <c r="C220" s="1" t="s">
        <v>714</v>
      </c>
      <c r="D220" s="1">
        <v>1</v>
      </c>
      <c r="E220" s="1">
        <v>1</v>
      </c>
      <c r="F220" s="1"/>
      <c r="G220" s="1" t="s">
        <v>10</v>
      </c>
      <c r="H220" s="1" t="s">
        <v>10</v>
      </c>
      <c r="I220" s="1" t="s">
        <v>46</v>
      </c>
      <c r="J220" s="1" t="str">
        <f>"7061029"</f>
        <v>7061029</v>
      </c>
      <c r="K220" s="1" t="s">
        <v>18</v>
      </c>
      <c r="L220" s="6" t="s">
        <v>715</v>
      </c>
    </row>
    <row r="221" spans="1:12" ht="15" customHeight="1">
      <c r="A221">
        <v>8</v>
      </c>
      <c r="B221" s="5" t="s">
        <v>758</v>
      </c>
      <c r="C221" s="1" t="s">
        <v>701</v>
      </c>
      <c r="D221" s="1">
        <v>3</v>
      </c>
      <c r="E221" s="1">
        <v>3</v>
      </c>
      <c r="F221" s="1"/>
      <c r="G221" s="1" t="s">
        <v>10</v>
      </c>
      <c r="H221" s="1" t="s">
        <v>10</v>
      </c>
      <c r="I221" s="1" t="s">
        <v>46</v>
      </c>
      <c r="J221" s="1" t="str">
        <f>"7061015"</f>
        <v>7061015</v>
      </c>
      <c r="K221" s="1" t="s">
        <v>18</v>
      </c>
      <c r="L221" s="6" t="s">
        <v>702</v>
      </c>
    </row>
    <row r="222" spans="1:12" ht="15" customHeight="1">
      <c r="A222">
        <v>8</v>
      </c>
      <c r="B222" s="5" t="s">
        <v>758</v>
      </c>
      <c r="C222" s="1" t="s">
        <v>737</v>
      </c>
      <c r="D222" s="1">
        <v>1</v>
      </c>
      <c r="E222" s="1">
        <v>1</v>
      </c>
      <c r="F222" s="1"/>
      <c r="G222" s="1" t="s">
        <v>10</v>
      </c>
      <c r="H222" s="1" t="s">
        <v>10</v>
      </c>
      <c r="I222" s="1" t="s">
        <v>46</v>
      </c>
      <c r="J222" s="1" t="str">
        <f>"7061047"</f>
        <v>7061047</v>
      </c>
      <c r="K222" s="1" t="s">
        <v>41</v>
      </c>
      <c r="L222" s="6" t="s">
        <v>738</v>
      </c>
    </row>
    <row r="223" spans="1:12" ht="15" customHeight="1">
      <c r="A223">
        <v>8</v>
      </c>
      <c r="B223" s="5" t="s">
        <v>758</v>
      </c>
      <c r="C223" s="1" t="s">
        <v>730</v>
      </c>
      <c r="D223" s="1">
        <v>2</v>
      </c>
      <c r="E223" s="1">
        <v>2</v>
      </c>
      <c r="F223" s="1"/>
      <c r="G223" s="1" t="s">
        <v>10</v>
      </c>
      <c r="H223" s="1" t="s">
        <v>10</v>
      </c>
      <c r="I223" s="1" t="s">
        <v>108</v>
      </c>
      <c r="J223" s="1" t="str">
        <f>"7061049"</f>
        <v>7061049</v>
      </c>
      <c r="K223" s="1" t="s">
        <v>41</v>
      </c>
      <c r="L223" s="6" t="s">
        <v>731</v>
      </c>
    </row>
    <row r="224" spans="1:12" ht="15" customHeight="1">
      <c r="A224">
        <v>8</v>
      </c>
      <c r="B224" s="5" t="s">
        <v>758</v>
      </c>
      <c r="C224" s="1" t="s">
        <v>699</v>
      </c>
      <c r="D224" s="1">
        <v>2</v>
      </c>
      <c r="E224" s="1">
        <v>2</v>
      </c>
      <c r="F224" s="1"/>
      <c r="G224" s="1" t="s">
        <v>10</v>
      </c>
      <c r="H224" s="1" t="s">
        <v>11</v>
      </c>
      <c r="I224" s="1" t="s">
        <v>685</v>
      </c>
      <c r="J224" s="1" t="str">
        <f>"7061013"</f>
        <v>7061013</v>
      </c>
      <c r="K224" s="1" t="s">
        <v>687</v>
      </c>
      <c r="L224" s="6" t="s">
        <v>700</v>
      </c>
    </row>
    <row r="225" spans="1:12" ht="15" customHeight="1">
      <c r="A225">
        <v>8</v>
      </c>
      <c r="B225" s="5" t="s">
        <v>758</v>
      </c>
      <c r="C225" s="1" t="s">
        <v>712</v>
      </c>
      <c r="D225" s="1">
        <v>2</v>
      </c>
      <c r="E225" s="1">
        <v>2</v>
      </c>
      <c r="F225" s="1"/>
      <c r="G225" s="1" t="s">
        <v>10</v>
      </c>
      <c r="H225" s="1" t="s">
        <v>11</v>
      </c>
      <c r="I225" s="1" t="s">
        <v>11</v>
      </c>
      <c r="J225" s="1" t="str">
        <f>"7061027"</f>
        <v>7061027</v>
      </c>
      <c r="K225" s="1" t="s">
        <v>704</v>
      </c>
      <c r="L225" s="6" t="s">
        <v>713</v>
      </c>
    </row>
    <row r="226" spans="1:12" ht="15" customHeight="1">
      <c r="A226">
        <v>8</v>
      </c>
      <c r="B226" s="12" t="s">
        <v>758</v>
      </c>
      <c r="C226" s="1" t="s">
        <v>703</v>
      </c>
      <c r="D226" s="1">
        <v>2</v>
      </c>
      <c r="E226" s="1">
        <v>3</v>
      </c>
      <c r="F226" s="1"/>
      <c r="G226" s="1" t="s">
        <v>10</v>
      </c>
      <c r="H226" s="1" t="s">
        <v>11</v>
      </c>
      <c r="I226" s="1" t="s">
        <v>11</v>
      </c>
      <c r="J226" s="1" t="str">
        <f>"7061017"</f>
        <v>7061017</v>
      </c>
      <c r="K226" s="1" t="s">
        <v>704</v>
      </c>
      <c r="L226" s="6" t="s">
        <v>705</v>
      </c>
    </row>
    <row r="227" spans="1:12" ht="15" customHeight="1" thickBot="1">
      <c r="A227">
        <v>8</v>
      </c>
      <c r="B227" s="8" t="s">
        <v>758</v>
      </c>
      <c r="C227" s="9" t="s">
        <v>733</v>
      </c>
      <c r="D227" s="9">
        <v>1</v>
      </c>
      <c r="E227" s="9">
        <v>1</v>
      </c>
      <c r="F227" s="9"/>
      <c r="G227" s="9" t="s">
        <v>31</v>
      </c>
      <c r="H227" s="9" t="s">
        <v>36</v>
      </c>
      <c r="I227" s="9" t="s">
        <v>732</v>
      </c>
      <c r="J227" s="9" t="str">
        <f>"7061051"</f>
        <v>7061051</v>
      </c>
      <c r="K227" s="9" t="s">
        <v>32</v>
      </c>
      <c r="L227" s="10" t="s">
        <v>734</v>
      </c>
    </row>
    <row r="228" spans="1:12" ht="15" customHeight="1">
      <c r="A228">
        <v>9</v>
      </c>
      <c r="B228" s="2" t="s">
        <v>759</v>
      </c>
      <c r="C228" s="3" t="s">
        <v>514</v>
      </c>
      <c r="D228" s="3">
        <v>2</v>
      </c>
      <c r="E228" s="3">
        <v>3</v>
      </c>
      <c r="F228" s="3">
        <v>1</v>
      </c>
      <c r="G228" s="3" t="s">
        <v>10</v>
      </c>
      <c r="H228" s="3" t="s">
        <v>420</v>
      </c>
      <c r="I228" s="3" t="s">
        <v>420</v>
      </c>
      <c r="J228" s="3" t="str">
        <f>"9060169"</f>
        <v>9060169</v>
      </c>
      <c r="K228" s="3" t="s">
        <v>420</v>
      </c>
      <c r="L228" s="4" t="s">
        <v>515</v>
      </c>
    </row>
    <row r="229" spans="1:12" ht="15" customHeight="1">
      <c r="A229">
        <v>9</v>
      </c>
      <c r="B229" s="16" t="s">
        <v>759</v>
      </c>
      <c r="C229" s="15" t="s">
        <v>510</v>
      </c>
      <c r="D229" s="15">
        <v>1</v>
      </c>
      <c r="E229" s="15">
        <v>1</v>
      </c>
      <c r="F229" s="15">
        <v>1</v>
      </c>
      <c r="G229" s="15" t="s">
        <v>10</v>
      </c>
      <c r="H229" s="15" t="s">
        <v>420</v>
      </c>
      <c r="I229" s="15" t="s">
        <v>420</v>
      </c>
      <c r="J229" s="15" t="str">
        <f>"9520946"</f>
        <v>9520946</v>
      </c>
      <c r="K229" s="15" t="s">
        <v>420</v>
      </c>
      <c r="L229" s="17" t="s">
        <v>511</v>
      </c>
    </row>
    <row r="230" spans="1:12" ht="15" customHeight="1">
      <c r="A230">
        <v>9</v>
      </c>
      <c r="B230" s="16" t="s">
        <v>759</v>
      </c>
      <c r="C230" s="15" t="s">
        <v>422</v>
      </c>
      <c r="D230" s="15">
        <v>1</v>
      </c>
      <c r="E230" s="15">
        <v>1</v>
      </c>
      <c r="F230" s="15">
        <v>1</v>
      </c>
      <c r="G230" s="15" t="s">
        <v>10</v>
      </c>
      <c r="H230" s="15" t="s">
        <v>420</v>
      </c>
      <c r="I230" s="15" t="s">
        <v>421</v>
      </c>
      <c r="J230" s="15" t="str">
        <f>"9060541"</f>
        <v>9060541</v>
      </c>
      <c r="K230" s="15" t="s">
        <v>421</v>
      </c>
      <c r="L230" s="17" t="s">
        <v>423</v>
      </c>
    </row>
    <row r="231" spans="1:12" ht="15" customHeight="1">
      <c r="A231">
        <v>9</v>
      </c>
      <c r="B231" s="16" t="s">
        <v>759</v>
      </c>
      <c r="C231" s="15" t="s">
        <v>476</v>
      </c>
      <c r="D231" s="15">
        <v>1</v>
      </c>
      <c r="E231" s="15">
        <v>1</v>
      </c>
      <c r="F231" s="15">
        <v>1</v>
      </c>
      <c r="G231" s="15" t="s">
        <v>10</v>
      </c>
      <c r="H231" s="15" t="s">
        <v>420</v>
      </c>
      <c r="I231" s="15" t="s">
        <v>475</v>
      </c>
      <c r="J231" s="15" t="str">
        <f>"9060504"</f>
        <v>9060504</v>
      </c>
      <c r="K231" s="15" t="s">
        <v>475</v>
      </c>
      <c r="L231" s="17" t="s">
        <v>477</v>
      </c>
    </row>
    <row r="232" spans="1:12" ht="15" customHeight="1">
      <c r="A232">
        <v>9</v>
      </c>
      <c r="B232" s="5" t="s">
        <v>759</v>
      </c>
      <c r="C232" s="1" t="s">
        <v>719</v>
      </c>
      <c r="D232" s="1">
        <v>1</v>
      </c>
      <c r="E232" s="1">
        <v>2</v>
      </c>
      <c r="F232" s="1">
        <v>1</v>
      </c>
      <c r="G232" s="1" t="s">
        <v>10</v>
      </c>
      <c r="H232" s="1" t="s">
        <v>26</v>
      </c>
      <c r="I232" s="1" t="s">
        <v>677</v>
      </c>
      <c r="J232" s="1" t="str">
        <f>"9060601"</f>
        <v>9060601</v>
      </c>
      <c r="K232" s="1" t="s">
        <v>720</v>
      </c>
      <c r="L232" s="6" t="s">
        <v>721</v>
      </c>
    </row>
    <row r="233" spans="1:12" ht="15" customHeight="1">
      <c r="A233">
        <v>9</v>
      </c>
      <c r="B233" s="5" t="s">
        <v>759</v>
      </c>
      <c r="C233" s="1" t="s">
        <v>119</v>
      </c>
      <c r="D233" s="1">
        <v>1</v>
      </c>
      <c r="E233" s="1">
        <v>2</v>
      </c>
      <c r="F233" s="1">
        <v>1</v>
      </c>
      <c r="G233" s="1" t="s">
        <v>10</v>
      </c>
      <c r="H233" s="1" t="s">
        <v>26</v>
      </c>
      <c r="I233" s="1" t="s">
        <v>118</v>
      </c>
      <c r="J233" s="1" t="str">
        <f>"9060556"</f>
        <v>9060556</v>
      </c>
      <c r="K233" s="1" t="s">
        <v>41</v>
      </c>
      <c r="L233" s="6" t="s">
        <v>120</v>
      </c>
    </row>
    <row r="234" spans="1:12" ht="15" customHeight="1">
      <c r="A234">
        <v>9</v>
      </c>
      <c r="B234" s="5" t="s">
        <v>759</v>
      </c>
      <c r="C234" s="1" t="s">
        <v>425</v>
      </c>
      <c r="D234" s="1">
        <v>3</v>
      </c>
      <c r="E234" s="1">
        <v>3</v>
      </c>
      <c r="F234" s="1">
        <v>1</v>
      </c>
      <c r="G234" s="1" t="s">
        <v>10</v>
      </c>
      <c r="H234" s="1" t="s">
        <v>26</v>
      </c>
      <c r="I234" s="1" t="s">
        <v>27</v>
      </c>
      <c r="J234" s="1" t="str">
        <f>"9060467"</f>
        <v>9060467</v>
      </c>
      <c r="K234" s="1" t="s">
        <v>27</v>
      </c>
      <c r="L234" s="6" t="s">
        <v>426</v>
      </c>
    </row>
    <row r="235" spans="1:12" ht="15" customHeight="1">
      <c r="A235">
        <v>9</v>
      </c>
      <c r="B235" s="5" t="s">
        <v>759</v>
      </c>
      <c r="C235" s="1" t="s">
        <v>409</v>
      </c>
      <c r="D235" s="1">
        <v>3</v>
      </c>
      <c r="E235" s="1">
        <v>3</v>
      </c>
      <c r="F235" s="1">
        <v>1</v>
      </c>
      <c r="G235" s="1" t="s">
        <v>10</v>
      </c>
      <c r="H235" s="1" t="s">
        <v>26</v>
      </c>
      <c r="I235" s="1" t="s">
        <v>27</v>
      </c>
      <c r="J235" s="1" t="str">
        <f>"9060567"</f>
        <v>9060567</v>
      </c>
      <c r="K235" s="1" t="s">
        <v>27</v>
      </c>
      <c r="L235" s="6" t="s">
        <v>410</v>
      </c>
    </row>
    <row r="236" spans="1:12" ht="15" customHeight="1">
      <c r="A236">
        <v>9</v>
      </c>
      <c r="B236" s="5" t="s">
        <v>759</v>
      </c>
      <c r="C236" s="1" t="s">
        <v>453</v>
      </c>
      <c r="D236" s="1">
        <v>1</v>
      </c>
      <c r="E236" s="1">
        <v>1</v>
      </c>
      <c r="F236" s="1">
        <v>1</v>
      </c>
      <c r="G236" s="1" t="s">
        <v>10</v>
      </c>
      <c r="H236" s="1" t="s">
        <v>26</v>
      </c>
      <c r="I236" s="1" t="s">
        <v>27</v>
      </c>
      <c r="J236" s="1" t="str">
        <f>"9060606"</f>
        <v>9060606</v>
      </c>
      <c r="K236" s="1" t="s">
        <v>27</v>
      </c>
      <c r="L236" s="6" t="s">
        <v>454</v>
      </c>
    </row>
    <row r="237" spans="1:12" ht="15" customHeight="1">
      <c r="A237">
        <v>9</v>
      </c>
      <c r="B237" s="5" t="s">
        <v>759</v>
      </c>
      <c r="C237" s="1" t="s">
        <v>434</v>
      </c>
      <c r="D237" s="1">
        <v>2</v>
      </c>
      <c r="E237" s="1">
        <v>2</v>
      </c>
      <c r="F237" s="1">
        <v>1</v>
      </c>
      <c r="G237" s="1" t="s">
        <v>10</v>
      </c>
      <c r="H237" s="1" t="s">
        <v>26</v>
      </c>
      <c r="I237" s="1" t="s">
        <v>433</v>
      </c>
      <c r="J237" s="1" t="str">
        <f>"9060559"</f>
        <v>9060559</v>
      </c>
      <c r="K237" s="1" t="s">
        <v>435</v>
      </c>
      <c r="L237" s="6" t="s">
        <v>436</v>
      </c>
    </row>
    <row r="238" spans="1:12" ht="15" customHeight="1">
      <c r="A238">
        <v>9</v>
      </c>
      <c r="B238" s="5" t="s">
        <v>759</v>
      </c>
      <c r="C238" s="1" t="s">
        <v>270</v>
      </c>
      <c r="D238" s="1">
        <v>2</v>
      </c>
      <c r="E238" s="1">
        <v>2</v>
      </c>
      <c r="F238" s="1">
        <v>1</v>
      </c>
      <c r="G238" s="1" t="s">
        <v>10</v>
      </c>
      <c r="H238" s="1" t="s">
        <v>26</v>
      </c>
      <c r="I238" s="1" t="s">
        <v>49</v>
      </c>
      <c r="J238" s="1" t="str">
        <f>"9060506"</f>
        <v>9060506</v>
      </c>
      <c r="K238" s="1" t="s">
        <v>271</v>
      </c>
      <c r="L238" s="6" t="s">
        <v>272</v>
      </c>
    </row>
    <row r="239" spans="1:12" ht="15" customHeight="1">
      <c r="A239">
        <v>9</v>
      </c>
      <c r="B239" s="5" t="s">
        <v>759</v>
      </c>
      <c r="C239" s="1" t="s">
        <v>556</v>
      </c>
      <c r="D239" s="1">
        <v>2</v>
      </c>
      <c r="E239" s="1">
        <v>2</v>
      </c>
      <c r="F239" s="1">
        <v>1</v>
      </c>
      <c r="G239" s="1" t="s">
        <v>10</v>
      </c>
      <c r="H239" s="1" t="s">
        <v>26</v>
      </c>
      <c r="I239" s="1" t="s">
        <v>49</v>
      </c>
      <c r="J239" s="1" t="str">
        <f>"9060614"</f>
        <v>9060614</v>
      </c>
      <c r="K239" s="1" t="s">
        <v>271</v>
      </c>
      <c r="L239" s="6" t="s">
        <v>557</v>
      </c>
    </row>
    <row r="240" spans="1:12" ht="15" customHeight="1">
      <c r="A240">
        <v>9</v>
      </c>
      <c r="B240" s="5" t="s">
        <v>759</v>
      </c>
      <c r="C240" s="1" t="s">
        <v>558</v>
      </c>
      <c r="D240" s="1">
        <v>2</v>
      </c>
      <c r="E240" s="1">
        <v>2</v>
      </c>
      <c r="F240" s="1">
        <v>1</v>
      </c>
      <c r="G240" s="1" t="s">
        <v>10</v>
      </c>
      <c r="H240" s="1" t="s">
        <v>26</v>
      </c>
      <c r="I240" s="1" t="s">
        <v>49</v>
      </c>
      <c r="J240" s="1" t="str">
        <f>"9060488"</f>
        <v>9060488</v>
      </c>
      <c r="K240" s="1" t="s">
        <v>49</v>
      </c>
      <c r="L240" s="6" t="s">
        <v>559</v>
      </c>
    </row>
    <row r="241" spans="1:12" ht="15" customHeight="1">
      <c r="A241">
        <v>9</v>
      </c>
      <c r="B241" s="5" t="s">
        <v>759</v>
      </c>
      <c r="C241" s="1" t="s">
        <v>198</v>
      </c>
      <c r="D241" s="1">
        <v>2</v>
      </c>
      <c r="E241" s="1">
        <v>2</v>
      </c>
      <c r="F241" s="1">
        <v>1</v>
      </c>
      <c r="G241" s="1" t="s">
        <v>10</v>
      </c>
      <c r="H241" s="1" t="s">
        <v>69</v>
      </c>
      <c r="I241" s="1" t="s">
        <v>70</v>
      </c>
      <c r="J241" s="1" t="str">
        <f>"9060457"</f>
        <v>9060457</v>
      </c>
      <c r="K241" s="1" t="s">
        <v>70</v>
      </c>
      <c r="L241" s="6" t="s">
        <v>199</v>
      </c>
    </row>
    <row r="242" spans="1:12" ht="15" customHeight="1">
      <c r="A242">
        <v>9</v>
      </c>
      <c r="B242" s="5" t="s">
        <v>759</v>
      </c>
      <c r="C242" s="1" t="s">
        <v>347</v>
      </c>
      <c r="D242" s="1">
        <v>2</v>
      </c>
      <c r="E242" s="1">
        <v>2</v>
      </c>
      <c r="F242" s="1">
        <v>1</v>
      </c>
      <c r="G242" s="1" t="s">
        <v>10</v>
      </c>
      <c r="H242" s="1" t="s">
        <v>69</v>
      </c>
      <c r="I242" s="1" t="s">
        <v>69</v>
      </c>
      <c r="J242" s="1" t="str">
        <f>"9060408"</f>
        <v>9060408</v>
      </c>
      <c r="K242" s="1" t="s">
        <v>69</v>
      </c>
      <c r="L242" s="6" t="s">
        <v>348</v>
      </c>
    </row>
    <row r="243" spans="1:12" ht="15" customHeight="1">
      <c r="A243">
        <v>9</v>
      </c>
      <c r="B243" s="5" t="s">
        <v>759</v>
      </c>
      <c r="C243" s="1" t="s">
        <v>314</v>
      </c>
      <c r="D243" s="1">
        <v>2</v>
      </c>
      <c r="E243" s="1">
        <v>2</v>
      </c>
      <c r="F243" s="1">
        <v>1</v>
      </c>
      <c r="G243" s="1" t="s">
        <v>10</v>
      </c>
      <c r="H243" s="1" t="s">
        <v>69</v>
      </c>
      <c r="I243" s="1" t="s">
        <v>69</v>
      </c>
      <c r="J243" s="1" t="str">
        <f>"9060455"</f>
        <v>9060455</v>
      </c>
      <c r="K243" s="1" t="s">
        <v>69</v>
      </c>
      <c r="L243" s="6" t="s">
        <v>315</v>
      </c>
    </row>
    <row r="244" spans="1:12" ht="15" customHeight="1">
      <c r="A244">
        <v>9</v>
      </c>
      <c r="B244" s="5" t="s">
        <v>759</v>
      </c>
      <c r="C244" s="1" t="s">
        <v>440</v>
      </c>
      <c r="D244" s="1">
        <v>2</v>
      </c>
      <c r="E244" s="1">
        <v>2</v>
      </c>
      <c r="F244" s="1">
        <v>1</v>
      </c>
      <c r="G244" s="1" t="s">
        <v>10</v>
      </c>
      <c r="H244" s="1" t="s">
        <v>69</v>
      </c>
      <c r="I244" s="1" t="s">
        <v>69</v>
      </c>
      <c r="J244" s="1" t="str">
        <f>"9520565"</f>
        <v>9520565</v>
      </c>
      <c r="K244" s="1" t="s">
        <v>69</v>
      </c>
      <c r="L244" s="6" t="s">
        <v>441</v>
      </c>
    </row>
    <row r="245" spans="1:12" ht="15" customHeight="1">
      <c r="A245">
        <v>9</v>
      </c>
      <c r="B245" s="5" t="s">
        <v>759</v>
      </c>
      <c r="C245" s="1" t="s">
        <v>487</v>
      </c>
      <c r="D245" s="1">
        <v>2</v>
      </c>
      <c r="E245" s="1">
        <v>2</v>
      </c>
      <c r="F245" s="1">
        <v>1</v>
      </c>
      <c r="G245" s="1" t="s">
        <v>10</v>
      </c>
      <c r="H245" s="1" t="s">
        <v>69</v>
      </c>
      <c r="I245" s="1" t="s">
        <v>69</v>
      </c>
      <c r="J245" s="1" t="str">
        <f>"9520791"</f>
        <v>9520791</v>
      </c>
      <c r="K245" s="1" t="s">
        <v>69</v>
      </c>
      <c r="L245" s="6" t="s">
        <v>488</v>
      </c>
    </row>
    <row r="246" spans="1:12" ht="15" customHeight="1">
      <c r="A246">
        <v>9</v>
      </c>
      <c r="B246" s="5" t="s">
        <v>759</v>
      </c>
      <c r="C246" s="1" t="s">
        <v>417</v>
      </c>
      <c r="D246" s="1">
        <v>2</v>
      </c>
      <c r="E246" s="1">
        <v>2</v>
      </c>
      <c r="F246" s="1">
        <v>1</v>
      </c>
      <c r="G246" s="1" t="s">
        <v>10</v>
      </c>
      <c r="H246" s="1" t="s">
        <v>69</v>
      </c>
      <c r="I246" s="1" t="s">
        <v>321</v>
      </c>
      <c r="J246" s="1" t="str">
        <f>"9060481"</f>
        <v>9060481</v>
      </c>
      <c r="K246" s="1" t="s">
        <v>418</v>
      </c>
      <c r="L246" s="6" t="s">
        <v>419</v>
      </c>
    </row>
    <row r="247" spans="1:12" ht="15" customHeight="1">
      <c r="A247">
        <v>9</v>
      </c>
      <c r="B247" s="5" t="s">
        <v>759</v>
      </c>
      <c r="C247" s="1" t="s">
        <v>447</v>
      </c>
      <c r="D247" s="1">
        <v>1</v>
      </c>
      <c r="E247" s="1">
        <v>2</v>
      </c>
      <c r="F247" s="1">
        <v>1</v>
      </c>
      <c r="G247" s="1" t="s">
        <v>10</v>
      </c>
      <c r="H247" s="1" t="s">
        <v>10</v>
      </c>
      <c r="I247" s="1" t="s">
        <v>33</v>
      </c>
      <c r="J247" s="1" t="str">
        <f>"9060389"</f>
        <v>9060389</v>
      </c>
      <c r="K247" s="1" t="s">
        <v>448</v>
      </c>
      <c r="L247" s="6" t="s">
        <v>449</v>
      </c>
    </row>
    <row r="248" spans="1:12" ht="15" customHeight="1">
      <c r="A248">
        <v>9</v>
      </c>
      <c r="B248" s="5" t="s">
        <v>759</v>
      </c>
      <c r="C248" s="1" t="s">
        <v>140</v>
      </c>
      <c r="D248" s="1">
        <v>3</v>
      </c>
      <c r="E248" s="1">
        <v>3</v>
      </c>
      <c r="F248" s="1">
        <v>1</v>
      </c>
      <c r="G248" s="1" t="s">
        <v>10</v>
      </c>
      <c r="H248" s="1" t="s">
        <v>10</v>
      </c>
      <c r="I248" s="1" t="s">
        <v>33</v>
      </c>
      <c r="J248" s="1" t="str">
        <f>"9060300"</f>
        <v>9060300</v>
      </c>
      <c r="K248" s="1" t="s">
        <v>21</v>
      </c>
      <c r="L248" s="6" t="s">
        <v>141</v>
      </c>
    </row>
    <row r="249" spans="1:12" ht="15" customHeight="1">
      <c r="A249">
        <v>9</v>
      </c>
      <c r="B249" s="5" t="s">
        <v>759</v>
      </c>
      <c r="C249" s="1" t="s">
        <v>427</v>
      </c>
      <c r="D249" s="1">
        <v>2</v>
      </c>
      <c r="E249" s="1">
        <v>2</v>
      </c>
      <c r="F249" s="1">
        <v>1</v>
      </c>
      <c r="G249" s="1" t="s">
        <v>10</v>
      </c>
      <c r="H249" s="1" t="s">
        <v>10</v>
      </c>
      <c r="I249" s="1" t="s">
        <v>33</v>
      </c>
      <c r="J249" s="1" t="str">
        <f>"9060390"</f>
        <v>9060390</v>
      </c>
      <c r="K249" s="1" t="s">
        <v>21</v>
      </c>
      <c r="L249" s="6" t="s">
        <v>428</v>
      </c>
    </row>
    <row r="250" spans="1:12" ht="15" customHeight="1">
      <c r="A250">
        <v>9</v>
      </c>
      <c r="B250" s="5" t="s">
        <v>759</v>
      </c>
      <c r="C250" s="1" t="s">
        <v>235</v>
      </c>
      <c r="D250" s="1">
        <v>3</v>
      </c>
      <c r="E250" s="1">
        <v>3</v>
      </c>
      <c r="F250" s="1">
        <v>1</v>
      </c>
      <c r="G250" s="1" t="s">
        <v>10</v>
      </c>
      <c r="H250" s="1" t="s">
        <v>10</v>
      </c>
      <c r="I250" s="1" t="s">
        <v>33</v>
      </c>
      <c r="J250" s="1" t="str">
        <f>"9060391"</f>
        <v>9060391</v>
      </c>
      <c r="K250" s="1" t="s">
        <v>21</v>
      </c>
      <c r="L250" s="6" t="s">
        <v>236</v>
      </c>
    </row>
    <row r="251" spans="1:12" ht="15" customHeight="1">
      <c r="A251">
        <v>9</v>
      </c>
      <c r="B251" s="5" t="s">
        <v>759</v>
      </c>
      <c r="C251" s="1" t="s">
        <v>451</v>
      </c>
      <c r="D251" s="1">
        <v>3</v>
      </c>
      <c r="E251" s="1">
        <v>3</v>
      </c>
      <c r="F251" s="1">
        <v>1</v>
      </c>
      <c r="G251" s="1" t="s">
        <v>10</v>
      </c>
      <c r="H251" s="1" t="s">
        <v>10</v>
      </c>
      <c r="I251" s="1" t="s">
        <v>33</v>
      </c>
      <c r="J251" s="1" t="str">
        <f>"9060411"</f>
        <v>9060411</v>
      </c>
      <c r="K251" s="1" t="s">
        <v>21</v>
      </c>
      <c r="L251" s="6" t="s">
        <v>452</v>
      </c>
    </row>
    <row r="252" spans="1:12" ht="15" customHeight="1">
      <c r="A252">
        <v>9</v>
      </c>
      <c r="B252" s="5" t="s">
        <v>759</v>
      </c>
      <c r="C252" s="1" t="s">
        <v>491</v>
      </c>
      <c r="D252" s="1">
        <v>3</v>
      </c>
      <c r="E252" s="1">
        <v>3</v>
      </c>
      <c r="F252" s="1">
        <v>1</v>
      </c>
      <c r="G252" s="1" t="s">
        <v>10</v>
      </c>
      <c r="H252" s="1" t="s">
        <v>10</v>
      </c>
      <c r="I252" s="1" t="s">
        <v>33</v>
      </c>
      <c r="J252" s="1" t="str">
        <f>"9060468"</f>
        <v>9060468</v>
      </c>
      <c r="K252" s="1" t="s">
        <v>21</v>
      </c>
      <c r="L252" s="6" t="s">
        <v>492</v>
      </c>
    </row>
    <row r="253" spans="1:12" ht="15" customHeight="1">
      <c r="A253">
        <v>9</v>
      </c>
      <c r="B253" s="5" t="s">
        <v>759</v>
      </c>
      <c r="C253" s="1" t="s">
        <v>482</v>
      </c>
      <c r="D253" s="1">
        <v>3</v>
      </c>
      <c r="E253" s="1">
        <v>3</v>
      </c>
      <c r="F253" s="1">
        <v>1</v>
      </c>
      <c r="G253" s="1" t="s">
        <v>10</v>
      </c>
      <c r="H253" s="1" t="s">
        <v>10</v>
      </c>
      <c r="I253" s="1" t="s">
        <v>33</v>
      </c>
      <c r="J253" s="1" t="str">
        <f>"9060483"</f>
        <v>9060483</v>
      </c>
      <c r="K253" s="1" t="s">
        <v>21</v>
      </c>
      <c r="L253" s="6" t="s">
        <v>483</v>
      </c>
    </row>
    <row r="254" spans="1:12" ht="15" customHeight="1">
      <c r="A254">
        <v>9</v>
      </c>
      <c r="B254" s="5" t="s">
        <v>759</v>
      </c>
      <c r="C254" s="1" t="s">
        <v>472</v>
      </c>
      <c r="D254" s="1">
        <v>2</v>
      </c>
      <c r="E254" s="1">
        <v>2</v>
      </c>
      <c r="F254" s="1">
        <v>1</v>
      </c>
      <c r="G254" s="1" t="s">
        <v>10</v>
      </c>
      <c r="H254" s="1" t="s">
        <v>10</v>
      </c>
      <c r="I254" s="1" t="s">
        <v>33</v>
      </c>
      <c r="J254" s="1" t="str">
        <f>"9060140"</f>
        <v>9060140</v>
      </c>
      <c r="K254" s="1" t="s">
        <v>21</v>
      </c>
      <c r="L254" s="6" t="s">
        <v>391</v>
      </c>
    </row>
    <row r="255" spans="1:12" ht="15" customHeight="1">
      <c r="A255">
        <v>9</v>
      </c>
      <c r="B255" s="5" t="s">
        <v>759</v>
      </c>
      <c r="C255" s="1" t="s">
        <v>407</v>
      </c>
      <c r="D255" s="1">
        <v>2</v>
      </c>
      <c r="E255" s="1">
        <v>2</v>
      </c>
      <c r="F255" s="1">
        <v>1</v>
      </c>
      <c r="G255" s="1" t="s">
        <v>10</v>
      </c>
      <c r="H255" s="1" t="s">
        <v>10</v>
      </c>
      <c r="I255" s="1" t="s">
        <v>33</v>
      </c>
      <c r="J255" s="1" t="str">
        <f>"9060492"</f>
        <v>9060492</v>
      </c>
      <c r="K255" s="1" t="s">
        <v>21</v>
      </c>
      <c r="L255" s="6" t="s">
        <v>269</v>
      </c>
    </row>
    <row r="256" spans="1:12" ht="15" customHeight="1">
      <c r="A256">
        <v>9</v>
      </c>
      <c r="B256" s="5" t="s">
        <v>759</v>
      </c>
      <c r="C256" s="1" t="s">
        <v>489</v>
      </c>
      <c r="D256" s="1">
        <v>1</v>
      </c>
      <c r="E256" s="1">
        <v>1</v>
      </c>
      <c r="F256" s="1">
        <v>1</v>
      </c>
      <c r="G256" s="1" t="s">
        <v>10</v>
      </c>
      <c r="H256" s="1" t="s">
        <v>10</v>
      </c>
      <c r="I256" s="1" t="s">
        <v>33</v>
      </c>
      <c r="J256" s="1" t="str">
        <f>"9060493"</f>
        <v>9060493</v>
      </c>
      <c r="K256" s="1" t="s">
        <v>21</v>
      </c>
      <c r="L256" s="6" t="s">
        <v>490</v>
      </c>
    </row>
    <row r="257" spans="1:12" ht="15" customHeight="1">
      <c r="A257">
        <v>9</v>
      </c>
      <c r="B257" s="5" t="s">
        <v>759</v>
      </c>
      <c r="C257" s="1" t="s">
        <v>318</v>
      </c>
      <c r="D257" s="1">
        <v>3</v>
      </c>
      <c r="E257" s="1">
        <v>3</v>
      </c>
      <c r="F257" s="1">
        <v>1</v>
      </c>
      <c r="G257" s="1" t="s">
        <v>10</v>
      </c>
      <c r="H257" s="1" t="s">
        <v>10</v>
      </c>
      <c r="I257" s="1" t="s">
        <v>33</v>
      </c>
      <c r="J257" s="1" t="str">
        <f>"9060494"</f>
        <v>9060494</v>
      </c>
      <c r="K257" s="1" t="s">
        <v>21</v>
      </c>
      <c r="L257" s="6" t="s">
        <v>136</v>
      </c>
    </row>
    <row r="258" spans="1:12" ht="15" customHeight="1">
      <c r="A258">
        <v>9</v>
      </c>
      <c r="B258" s="5" t="s">
        <v>759</v>
      </c>
      <c r="C258" s="1" t="s">
        <v>228</v>
      </c>
      <c r="D258" s="1">
        <v>3</v>
      </c>
      <c r="E258" s="1">
        <v>3</v>
      </c>
      <c r="F258" s="1">
        <v>1</v>
      </c>
      <c r="G258" s="1" t="s">
        <v>10</v>
      </c>
      <c r="H258" s="1" t="s">
        <v>10</v>
      </c>
      <c r="I258" s="1" t="s">
        <v>33</v>
      </c>
      <c r="J258" s="1" t="str">
        <f>"9060537"</f>
        <v>9060537</v>
      </c>
      <c r="K258" s="1" t="s">
        <v>21</v>
      </c>
      <c r="L258" s="6" t="s">
        <v>229</v>
      </c>
    </row>
    <row r="259" spans="1:12" ht="15" customHeight="1">
      <c r="A259">
        <v>9</v>
      </c>
      <c r="B259" s="5" t="s">
        <v>759</v>
      </c>
      <c r="C259" s="1" t="s">
        <v>442</v>
      </c>
      <c r="D259" s="1">
        <v>2</v>
      </c>
      <c r="E259" s="1">
        <v>2</v>
      </c>
      <c r="F259" s="1">
        <v>1</v>
      </c>
      <c r="G259" s="1" t="s">
        <v>10</v>
      </c>
      <c r="H259" s="1" t="s">
        <v>10</v>
      </c>
      <c r="I259" s="1" t="s">
        <v>33</v>
      </c>
      <c r="J259" s="1" t="str">
        <f>"9060543"</f>
        <v>9060543</v>
      </c>
      <c r="K259" s="1" t="s">
        <v>21</v>
      </c>
      <c r="L259" s="6" t="s">
        <v>443</v>
      </c>
    </row>
    <row r="260" spans="1:12" ht="15" customHeight="1">
      <c r="A260">
        <v>9</v>
      </c>
      <c r="B260" s="5" t="s">
        <v>759</v>
      </c>
      <c r="C260" s="1" t="s">
        <v>230</v>
      </c>
      <c r="D260" s="1">
        <v>3</v>
      </c>
      <c r="E260" s="1">
        <v>3</v>
      </c>
      <c r="F260" s="1">
        <v>1</v>
      </c>
      <c r="G260" s="1" t="s">
        <v>10</v>
      </c>
      <c r="H260" s="1" t="s">
        <v>10</v>
      </c>
      <c r="I260" s="1" t="s">
        <v>33</v>
      </c>
      <c r="J260" s="1" t="str">
        <f>"9060577"</f>
        <v>9060577</v>
      </c>
      <c r="K260" s="1" t="s">
        <v>21</v>
      </c>
      <c r="L260" s="6" t="s">
        <v>231</v>
      </c>
    </row>
    <row r="261" spans="1:12" ht="15" customHeight="1">
      <c r="A261">
        <v>9</v>
      </c>
      <c r="B261" s="5" t="s">
        <v>759</v>
      </c>
      <c r="C261" s="1" t="s">
        <v>413</v>
      </c>
      <c r="D261" s="1">
        <v>1</v>
      </c>
      <c r="E261" s="1">
        <v>1</v>
      </c>
      <c r="F261" s="1">
        <v>1</v>
      </c>
      <c r="G261" s="1" t="s">
        <v>10</v>
      </c>
      <c r="H261" s="1" t="s">
        <v>10</v>
      </c>
      <c r="I261" s="1" t="s">
        <v>33</v>
      </c>
      <c r="J261" s="1" t="str">
        <f>"9060590"</f>
        <v>9060590</v>
      </c>
      <c r="K261" s="1" t="s">
        <v>21</v>
      </c>
      <c r="L261" s="6" t="s">
        <v>414</v>
      </c>
    </row>
    <row r="262" spans="1:12" ht="15" customHeight="1">
      <c r="A262">
        <v>9</v>
      </c>
      <c r="B262" s="5" t="s">
        <v>759</v>
      </c>
      <c r="C262" s="1" t="s">
        <v>480</v>
      </c>
      <c r="D262" s="1">
        <v>2</v>
      </c>
      <c r="E262" s="1">
        <v>2</v>
      </c>
      <c r="F262" s="1">
        <v>1</v>
      </c>
      <c r="G262" s="1" t="s">
        <v>10</v>
      </c>
      <c r="H262" s="1" t="s">
        <v>10</v>
      </c>
      <c r="I262" s="1" t="s">
        <v>33</v>
      </c>
      <c r="J262" s="1" t="str">
        <f>"9520792"</f>
        <v>9520792</v>
      </c>
      <c r="K262" s="1" t="s">
        <v>21</v>
      </c>
      <c r="L262" s="6" t="s">
        <v>481</v>
      </c>
    </row>
    <row r="263" spans="1:12" ht="15" customHeight="1">
      <c r="A263">
        <v>9</v>
      </c>
      <c r="B263" s="5" t="s">
        <v>759</v>
      </c>
      <c r="C263" s="1" t="s">
        <v>478</v>
      </c>
      <c r="D263" s="1">
        <v>1</v>
      </c>
      <c r="E263" s="1">
        <v>2</v>
      </c>
      <c r="F263" s="1">
        <v>1</v>
      </c>
      <c r="G263" s="1" t="s">
        <v>10</v>
      </c>
      <c r="H263" s="1" t="s">
        <v>10</v>
      </c>
      <c r="I263" s="1" t="s">
        <v>33</v>
      </c>
      <c r="J263" s="1" t="str">
        <f>"9060588"</f>
        <v>9060588</v>
      </c>
      <c r="K263" s="1" t="s">
        <v>21</v>
      </c>
      <c r="L263" s="6" t="s">
        <v>479</v>
      </c>
    </row>
    <row r="264" spans="1:12" ht="15" customHeight="1">
      <c r="A264">
        <v>9</v>
      </c>
      <c r="B264" s="5" t="s">
        <v>759</v>
      </c>
      <c r="C264" s="1" t="s">
        <v>361</v>
      </c>
      <c r="D264" s="1">
        <v>3</v>
      </c>
      <c r="E264" s="1">
        <v>3</v>
      </c>
      <c r="F264" s="1">
        <v>1</v>
      </c>
      <c r="G264" s="1" t="s">
        <v>10</v>
      </c>
      <c r="H264" s="1" t="s">
        <v>10</v>
      </c>
      <c r="I264" s="1" t="s">
        <v>16</v>
      </c>
      <c r="J264" s="1" t="str">
        <f>"9060301"</f>
        <v>9060301</v>
      </c>
      <c r="K264" s="1" t="s">
        <v>18</v>
      </c>
      <c r="L264" s="6" t="s">
        <v>362</v>
      </c>
    </row>
    <row r="265" spans="1:12" ht="15" customHeight="1">
      <c r="A265">
        <v>9</v>
      </c>
      <c r="B265" s="5" t="s">
        <v>759</v>
      </c>
      <c r="C265" s="1" t="s">
        <v>207</v>
      </c>
      <c r="D265" s="1">
        <v>3</v>
      </c>
      <c r="E265" s="1">
        <v>3</v>
      </c>
      <c r="F265" s="1">
        <v>1</v>
      </c>
      <c r="G265" s="1" t="s">
        <v>10</v>
      </c>
      <c r="H265" s="1" t="s">
        <v>10</v>
      </c>
      <c r="I265" s="1" t="s">
        <v>16</v>
      </c>
      <c r="J265" s="1" t="str">
        <f>"9060410"</f>
        <v>9060410</v>
      </c>
      <c r="K265" s="1" t="s">
        <v>21</v>
      </c>
      <c r="L265" s="6" t="s">
        <v>208</v>
      </c>
    </row>
    <row r="266" spans="1:12" ht="15" customHeight="1">
      <c r="A266">
        <v>9</v>
      </c>
      <c r="B266" s="5" t="s">
        <v>759</v>
      </c>
      <c r="C266" s="1" t="s">
        <v>20</v>
      </c>
      <c r="D266" s="1">
        <v>3</v>
      </c>
      <c r="E266" s="1">
        <v>3</v>
      </c>
      <c r="F266" s="1">
        <v>1</v>
      </c>
      <c r="G266" s="1" t="s">
        <v>10</v>
      </c>
      <c r="H266" s="1" t="s">
        <v>10</v>
      </c>
      <c r="I266" s="1" t="s">
        <v>16</v>
      </c>
      <c r="J266" s="1" t="str">
        <f>"9060407"</f>
        <v>9060407</v>
      </c>
      <c r="K266" s="1" t="s">
        <v>21</v>
      </c>
      <c r="L266" s="6" t="s">
        <v>22</v>
      </c>
    </row>
    <row r="267" spans="1:12" ht="15" customHeight="1">
      <c r="A267">
        <v>9</v>
      </c>
      <c r="B267" s="5" t="s">
        <v>759</v>
      </c>
      <c r="C267" s="1" t="s">
        <v>221</v>
      </c>
      <c r="D267" s="1">
        <v>2</v>
      </c>
      <c r="E267" s="1">
        <v>2</v>
      </c>
      <c r="F267" s="1">
        <v>1</v>
      </c>
      <c r="G267" s="1" t="s">
        <v>10</v>
      </c>
      <c r="H267" s="1" t="s">
        <v>10</v>
      </c>
      <c r="I267" s="1" t="s">
        <v>16</v>
      </c>
      <c r="J267" s="1" t="str">
        <f>"9060414"</f>
        <v>9060414</v>
      </c>
      <c r="K267" s="1" t="s">
        <v>21</v>
      </c>
      <c r="L267" s="6" t="s">
        <v>222</v>
      </c>
    </row>
    <row r="268" spans="1:12" ht="15" customHeight="1">
      <c r="A268">
        <v>9</v>
      </c>
      <c r="B268" s="5" t="s">
        <v>759</v>
      </c>
      <c r="C268" s="1" t="s">
        <v>392</v>
      </c>
      <c r="D268" s="1">
        <v>2</v>
      </c>
      <c r="E268" s="1">
        <v>3</v>
      </c>
      <c r="F268" s="1">
        <v>1</v>
      </c>
      <c r="G268" s="1" t="s">
        <v>10</v>
      </c>
      <c r="H268" s="1" t="s">
        <v>10</v>
      </c>
      <c r="I268" s="1" t="s">
        <v>16</v>
      </c>
      <c r="J268" s="1" t="str">
        <f>"9060429"</f>
        <v>9060429</v>
      </c>
      <c r="K268" s="1" t="s">
        <v>21</v>
      </c>
      <c r="L268" s="6" t="s">
        <v>393</v>
      </c>
    </row>
    <row r="269" spans="1:12" ht="15" customHeight="1">
      <c r="A269">
        <v>9</v>
      </c>
      <c r="B269" s="5" t="s">
        <v>759</v>
      </c>
      <c r="C269" s="1" t="s">
        <v>366</v>
      </c>
      <c r="D269" s="1">
        <v>1</v>
      </c>
      <c r="E269" s="1">
        <v>1</v>
      </c>
      <c r="F269" s="1">
        <v>1</v>
      </c>
      <c r="G269" s="1" t="s">
        <v>10</v>
      </c>
      <c r="H269" s="1" t="s">
        <v>10</v>
      </c>
      <c r="I269" s="1" t="s">
        <v>16</v>
      </c>
      <c r="J269" s="1" t="str">
        <f>"9060454"</f>
        <v>9060454</v>
      </c>
      <c r="K269" s="1" t="s">
        <v>21</v>
      </c>
      <c r="L269" s="6" t="s">
        <v>367</v>
      </c>
    </row>
    <row r="270" spans="1:12" ht="15" customHeight="1">
      <c r="A270">
        <v>9</v>
      </c>
      <c r="B270" s="5" t="s">
        <v>759</v>
      </c>
      <c r="C270" s="1" t="s">
        <v>368</v>
      </c>
      <c r="D270" s="1">
        <v>3</v>
      </c>
      <c r="E270" s="1">
        <v>3</v>
      </c>
      <c r="F270" s="1">
        <v>1</v>
      </c>
      <c r="G270" s="1" t="s">
        <v>10</v>
      </c>
      <c r="H270" s="1" t="s">
        <v>10</v>
      </c>
      <c r="I270" s="1" t="s">
        <v>16</v>
      </c>
      <c r="J270" s="1" t="str">
        <f>"9060303"</f>
        <v>9060303</v>
      </c>
      <c r="K270" s="1" t="s">
        <v>21</v>
      </c>
      <c r="L270" s="6" t="s">
        <v>282</v>
      </c>
    </row>
    <row r="271" spans="1:12" ht="15" customHeight="1">
      <c r="A271">
        <v>9</v>
      </c>
      <c r="B271" s="5" t="s">
        <v>759</v>
      </c>
      <c r="C271" s="1" t="s">
        <v>156</v>
      </c>
      <c r="D271" s="1">
        <v>3</v>
      </c>
      <c r="E271" s="1">
        <v>3</v>
      </c>
      <c r="F271" s="1">
        <v>1</v>
      </c>
      <c r="G271" s="1" t="s">
        <v>10</v>
      </c>
      <c r="H271" s="1" t="s">
        <v>10</v>
      </c>
      <c r="I271" s="1" t="s">
        <v>16</v>
      </c>
      <c r="J271" s="1" t="str">
        <f>"9060302"</f>
        <v>9060302</v>
      </c>
      <c r="K271" s="1" t="s">
        <v>21</v>
      </c>
      <c r="L271" s="6" t="s">
        <v>157</v>
      </c>
    </row>
    <row r="272" spans="1:12" ht="15" customHeight="1">
      <c r="A272">
        <v>9</v>
      </c>
      <c r="B272" s="5" t="s">
        <v>759</v>
      </c>
      <c r="C272" s="1" t="s">
        <v>57</v>
      </c>
      <c r="D272" s="1">
        <v>2</v>
      </c>
      <c r="E272" s="1">
        <v>3</v>
      </c>
      <c r="F272" s="1">
        <v>1</v>
      </c>
      <c r="G272" s="1" t="s">
        <v>10</v>
      </c>
      <c r="H272" s="1" t="s">
        <v>10</v>
      </c>
      <c r="I272" s="1" t="s">
        <v>16</v>
      </c>
      <c r="J272" s="1" t="str">
        <f>"9060465"</f>
        <v>9060465</v>
      </c>
      <c r="K272" s="1" t="s">
        <v>21</v>
      </c>
      <c r="L272" s="6" t="s">
        <v>58</v>
      </c>
    </row>
    <row r="273" spans="1:12" ht="15" customHeight="1">
      <c r="A273">
        <v>9</v>
      </c>
      <c r="B273" s="5" t="s">
        <v>759</v>
      </c>
      <c r="C273" s="1" t="s">
        <v>461</v>
      </c>
      <c r="D273" s="1">
        <v>2</v>
      </c>
      <c r="E273" s="1">
        <v>2</v>
      </c>
      <c r="F273" s="1">
        <v>1</v>
      </c>
      <c r="G273" s="1" t="s">
        <v>10</v>
      </c>
      <c r="H273" s="1" t="s">
        <v>10</v>
      </c>
      <c r="I273" s="1" t="s">
        <v>16</v>
      </c>
      <c r="J273" s="1" t="str">
        <f>"9060555"</f>
        <v>9060555</v>
      </c>
      <c r="K273" s="1" t="s">
        <v>21</v>
      </c>
      <c r="L273" s="6" t="s">
        <v>462</v>
      </c>
    </row>
    <row r="274" spans="1:12" ht="15" customHeight="1">
      <c r="A274">
        <v>9</v>
      </c>
      <c r="B274" s="5" t="s">
        <v>759</v>
      </c>
      <c r="C274" s="1" t="s">
        <v>728</v>
      </c>
      <c r="D274" s="1">
        <v>1</v>
      </c>
      <c r="E274" s="1">
        <v>1</v>
      </c>
      <c r="F274" s="1">
        <v>1</v>
      </c>
      <c r="G274" s="1" t="s">
        <v>10</v>
      </c>
      <c r="H274" s="1" t="s">
        <v>10</v>
      </c>
      <c r="I274" s="1" t="s">
        <v>16</v>
      </c>
      <c r="J274" s="1" t="str">
        <f>"9060564"</f>
        <v>9060564</v>
      </c>
      <c r="K274" s="1" t="s">
        <v>21</v>
      </c>
      <c r="L274" s="6" t="s">
        <v>729</v>
      </c>
    </row>
    <row r="275" spans="1:12" ht="15" customHeight="1">
      <c r="A275">
        <v>9</v>
      </c>
      <c r="B275" s="5" t="s">
        <v>759</v>
      </c>
      <c r="C275" s="1" t="s">
        <v>214</v>
      </c>
      <c r="D275" s="1">
        <v>2</v>
      </c>
      <c r="E275" s="1">
        <v>2</v>
      </c>
      <c r="F275" s="1">
        <v>3</v>
      </c>
      <c r="G275" s="1" t="s">
        <v>63</v>
      </c>
      <c r="H275" s="1" t="s">
        <v>64</v>
      </c>
      <c r="I275" s="1" t="s">
        <v>213</v>
      </c>
      <c r="J275" s="1" t="str">
        <f>"9060602"</f>
        <v>9060602</v>
      </c>
      <c r="K275" s="1" t="s">
        <v>215</v>
      </c>
      <c r="L275" s="6" t="s">
        <v>216</v>
      </c>
    </row>
    <row r="276" spans="1:12" ht="15" customHeight="1">
      <c r="A276">
        <v>9</v>
      </c>
      <c r="B276" s="5" t="s">
        <v>759</v>
      </c>
      <c r="C276" s="1" t="s">
        <v>512</v>
      </c>
      <c r="D276" s="1">
        <v>2</v>
      </c>
      <c r="E276" s="1">
        <v>2</v>
      </c>
      <c r="F276" s="1">
        <v>3</v>
      </c>
      <c r="G276" s="1" t="s">
        <v>63</v>
      </c>
      <c r="H276" s="1" t="s">
        <v>64</v>
      </c>
      <c r="I276" s="1" t="s">
        <v>65</v>
      </c>
      <c r="J276" s="1" t="str">
        <f>"9060181"</f>
        <v>9060181</v>
      </c>
      <c r="K276" s="1" t="s">
        <v>187</v>
      </c>
      <c r="L276" s="6" t="s">
        <v>513</v>
      </c>
    </row>
    <row r="277" spans="1:12" ht="15" customHeight="1">
      <c r="A277">
        <v>9</v>
      </c>
      <c r="B277" s="5" t="s">
        <v>759</v>
      </c>
      <c r="C277" s="1" t="s">
        <v>186</v>
      </c>
      <c r="D277" s="1">
        <v>2</v>
      </c>
      <c r="E277" s="1">
        <v>2</v>
      </c>
      <c r="F277" s="1">
        <v>3</v>
      </c>
      <c r="G277" s="1" t="s">
        <v>63</v>
      </c>
      <c r="H277" s="1" t="s">
        <v>64</v>
      </c>
      <c r="I277" s="1" t="s">
        <v>65</v>
      </c>
      <c r="J277" s="1" t="str">
        <f>"9060409"</f>
        <v>9060409</v>
      </c>
      <c r="K277" s="1" t="s">
        <v>187</v>
      </c>
      <c r="L277" s="6" t="s">
        <v>188</v>
      </c>
    </row>
    <row r="278" spans="1:12" ht="15" customHeight="1">
      <c r="A278">
        <v>9</v>
      </c>
      <c r="B278" s="5" t="s">
        <v>759</v>
      </c>
      <c r="C278" s="1" t="s">
        <v>673</v>
      </c>
      <c r="D278" s="1">
        <v>4</v>
      </c>
      <c r="E278" s="1">
        <v>3</v>
      </c>
      <c r="F278" s="1">
        <v>3</v>
      </c>
      <c r="G278" s="1" t="s">
        <v>63</v>
      </c>
      <c r="H278" s="1" t="s">
        <v>64</v>
      </c>
      <c r="I278" s="1" t="s">
        <v>65</v>
      </c>
      <c r="J278" s="1" t="str">
        <f>"9060619"</f>
        <v>9060619</v>
      </c>
      <c r="K278" s="1" t="s">
        <v>65</v>
      </c>
      <c r="L278" s="6" t="s">
        <v>674</v>
      </c>
    </row>
    <row r="279" spans="1:12" ht="15" customHeight="1">
      <c r="A279">
        <v>9</v>
      </c>
      <c r="B279" s="5" t="s">
        <v>759</v>
      </c>
      <c r="C279" s="1" t="s">
        <v>735</v>
      </c>
      <c r="D279" s="1">
        <v>2</v>
      </c>
      <c r="E279" s="1">
        <v>2</v>
      </c>
      <c r="F279" s="1">
        <v>3</v>
      </c>
      <c r="G279" s="1" t="s">
        <v>63</v>
      </c>
      <c r="H279" s="1" t="s">
        <v>64</v>
      </c>
      <c r="I279" s="1" t="s">
        <v>65</v>
      </c>
      <c r="J279" s="1" t="str">
        <f>"9061001"</f>
        <v>9061001</v>
      </c>
      <c r="K279" s="1" t="s">
        <v>67</v>
      </c>
      <c r="L279" s="6" t="s">
        <v>736</v>
      </c>
    </row>
    <row r="280" spans="1:12" ht="15" customHeight="1">
      <c r="A280">
        <v>9</v>
      </c>
      <c r="B280" s="5" t="s">
        <v>759</v>
      </c>
      <c r="C280" s="1" t="s">
        <v>577</v>
      </c>
      <c r="D280" s="1">
        <v>1</v>
      </c>
      <c r="E280" s="1">
        <v>1</v>
      </c>
      <c r="F280" s="1">
        <v>3</v>
      </c>
      <c r="G280" s="1" t="s">
        <v>63</v>
      </c>
      <c r="H280" s="1" t="s">
        <v>64</v>
      </c>
      <c r="I280" s="1" t="s">
        <v>576</v>
      </c>
      <c r="J280" s="1" t="str">
        <f>"9060620"</f>
        <v>9060620</v>
      </c>
      <c r="K280" s="1" t="s">
        <v>578</v>
      </c>
      <c r="L280" s="6" t="s">
        <v>578</v>
      </c>
    </row>
    <row r="281" spans="1:12" ht="15" customHeight="1">
      <c r="A281">
        <v>9</v>
      </c>
      <c r="B281" s="5" t="s">
        <v>759</v>
      </c>
      <c r="C281" s="1" t="s">
        <v>298</v>
      </c>
      <c r="D281" s="1">
        <v>1</v>
      </c>
      <c r="E281" s="1">
        <v>1</v>
      </c>
      <c r="F281" s="1">
        <v>3</v>
      </c>
      <c r="G281" s="1" t="s">
        <v>63</v>
      </c>
      <c r="H281" s="1" t="s">
        <v>64</v>
      </c>
      <c r="I281" s="1" t="s">
        <v>160</v>
      </c>
      <c r="J281" s="1" t="str">
        <f>"9060563"</f>
        <v>9060563</v>
      </c>
      <c r="K281" s="1" t="s">
        <v>299</v>
      </c>
      <c r="L281" s="6" t="s">
        <v>300</v>
      </c>
    </row>
    <row r="282" spans="1:12" ht="15" customHeight="1">
      <c r="A282">
        <v>9</v>
      </c>
      <c r="B282" s="5" t="s">
        <v>759</v>
      </c>
      <c r="C282" s="7" t="s">
        <v>379</v>
      </c>
      <c r="D282" s="7" t="s">
        <v>742</v>
      </c>
      <c r="E282" s="1">
        <v>1</v>
      </c>
      <c r="F282" s="1">
        <v>3</v>
      </c>
      <c r="G282" s="1" t="s">
        <v>63</v>
      </c>
      <c r="H282" s="1" t="s">
        <v>123</v>
      </c>
      <c r="I282" s="1" t="s">
        <v>124</v>
      </c>
      <c r="J282" s="1" t="str">
        <f>"9060611"</f>
        <v>9060611</v>
      </c>
      <c r="K282" s="1" t="s">
        <v>380</v>
      </c>
      <c r="L282" s="6" t="s">
        <v>381</v>
      </c>
    </row>
    <row r="283" spans="1:12" ht="15" customHeight="1">
      <c r="A283">
        <v>9</v>
      </c>
      <c r="B283" s="5" t="s">
        <v>759</v>
      </c>
      <c r="C283" s="1" t="s">
        <v>192</v>
      </c>
      <c r="D283" s="1">
        <v>1</v>
      </c>
      <c r="E283" s="1">
        <v>1</v>
      </c>
      <c r="F283" s="1">
        <v>3</v>
      </c>
      <c r="G283" s="1" t="s">
        <v>63</v>
      </c>
      <c r="H283" s="1" t="s">
        <v>123</v>
      </c>
      <c r="I283" s="1" t="s">
        <v>191</v>
      </c>
      <c r="J283" s="1" t="str">
        <f>"9060609"</f>
        <v>9060609</v>
      </c>
      <c r="K283" s="1" t="s">
        <v>191</v>
      </c>
      <c r="L283" s="6" t="s">
        <v>193</v>
      </c>
    </row>
    <row r="284" spans="1:12" ht="15" customHeight="1">
      <c r="A284">
        <v>9</v>
      </c>
      <c r="B284" s="5" t="s">
        <v>759</v>
      </c>
      <c r="C284" s="1" t="s">
        <v>345</v>
      </c>
      <c r="D284" s="1">
        <v>1</v>
      </c>
      <c r="E284" s="1">
        <v>1</v>
      </c>
      <c r="F284" s="1">
        <v>3</v>
      </c>
      <c r="G284" s="1" t="s">
        <v>63</v>
      </c>
      <c r="H284" s="1" t="s">
        <v>123</v>
      </c>
      <c r="I284" s="1" t="s">
        <v>344</v>
      </c>
      <c r="J284" s="1" t="str">
        <f>"9060496"</f>
        <v>9060496</v>
      </c>
      <c r="K284" s="1" t="s">
        <v>344</v>
      </c>
      <c r="L284" s="6" t="s">
        <v>346</v>
      </c>
    </row>
    <row r="285" spans="1:12" ht="15" customHeight="1">
      <c r="A285">
        <v>9</v>
      </c>
      <c r="B285" s="5" t="s">
        <v>759</v>
      </c>
      <c r="C285" s="1" t="s">
        <v>424</v>
      </c>
      <c r="D285" s="1">
        <v>2</v>
      </c>
      <c r="E285" s="1">
        <v>2</v>
      </c>
      <c r="F285" s="1">
        <v>3</v>
      </c>
      <c r="G285" s="1" t="s">
        <v>63</v>
      </c>
      <c r="H285" s="1" t="s">
        <v>123</v>
      </c>
      <c r="I285" s="1" t="s">
        <v>238</v>
      </c>
      <c r="J285" s="1" t="str">
        <f>"9060186"</f>
        <v>9060186</v>
      </c>
      <c r="K285" s="1" t="s">
        <v>238</v>
      </c>
      <c r="L285" s="6" t="s">
        <v>240</v>
      </c>
    </row>
    <row r="286" spans="1:12" ht="15" customHeight="1">
      <c r="A286">
        <v>9</v>
      </c>
      <c r="B286" s="5" t="s">
        <v>759</v>
      </c>
      <c r="C286" s="1" t="s">
        <v>438</v>
      </c>
      <c r="D286" s="1">
        <v>1</v>
      </c>
      <c r="E286" s="1">
        <v>1</v>
      </c>
      <c r="F286" s="1">
        <v>3</v>
      </c>
      <c r="G286" s="1" t="s">
        <v>63</v>
      </c>
      <c r="H286" s="1" t="s">
        <v>123</v>
      </c>
      <c r="I286" s="1" t="s">
        <v>437</v>
      </c>
      <c r="J286" s="1" t="str">
        <f>"9060553"</f>
        <v>9060553</v>
      </c>
      <c r="K286" s="1" t="s">
        <v>439</v>
      </c>
      <c r="L286" s="6" t="s">
        <v>439</v>
      </c>
    </row>
    <row r="287" spans="1:12" ht="15" customHeight="1">
      <c r="A287">
        <v>9</v>
      </c>
      <c r="B287" s="5" t="s">
        <v>759</v>
      </c>
      <c r="C287" s="1" t="s">
        <v>508</v>
      </c>
      <c r="D287" s="1">
        <v>2</v>
      </c>
      <c r="E287" s="1">
        <v>2</v>
      </c>
      <c r="F287" s="1">
        <v>3</v>
      </c>
      <c r="G287" s="1" t="s">
        <v>63</v>
      </c>
      <c r="H287" s="1" t="s">
        <v>123</v>
      </c>
      <c r="I287" s="1" t="s">
        <v>507</v>
      </c>
      <c r="J287" s="1" t="str">
        <f>"9060194"</f>
        <v>9060194</v>
      </c>
      <c r="K287" s="1" t="s">
        <v>509</v>
      </c>
      <c r="L287" s="6" t="s">
        <v>509</v>
      </c>
    </row>
    <row r="288" spans="1:12" ht="15" customHeight="1">
      <c r="A288">
        <v>9</v>
      </c>
      <c r="B288" s="5" t="s">
        <v>759</v>
      </c>
      <c r="C288" s="1" t="s">
        <v>286</v>
      </c>
      <c r="D288" s="1">
        <v>1</v>
      </c>
      <c r="E288" s="1">
        <v>1</v>
      </c>
      <c r="F288" s="1">
        <v>3</v>
      </c>
      <c r="G288" s="1" t="s">
        <v>63</v>
      </c>
      <c r="H288" s="1" t="s">
        <v>123</v>
      </c>
      <c r="I288" s="1" t="s">
        <v>166</v>
      </c>
      <c r="J288" s="1" t="str">
        <f>"9060495"</f>
        <v>9060495</v>
      </c>
      <c r="K288" s="1" t="s">
        <v>166</v>
      </c>
      <c r="L288" s="6" t="s">
        <v>287</v>
      </c>
    </row>
    <row r="289" spans="1:12" ht="15" customHeight="1">
      <c r="A289">
        <v>9</v>
      </c>
      <c r="B289" s="5" t="s">
        <v>759</v>
      </c>
      <c r="C289" s="1" t="s">
        <v>405</v>
      </c>
      <c r="D289" s="1">
        <v>1</v>
      </c>
      <c r="E289" s="1">
        <v>1</v>
      </c>
      <c r="F289" s="1">
        <v>3</v>
      </c>
      <c r="G289" s="1" t="s">
        <v>63</v>
      </c>
      <c r="H289" s="1" t="s">
        <v>74</v>
      </c>
      <c r="I289" s="1" t="s">
        <v>404</v>
      </c>
      <c r="J289" s="1" t="str">
        <f>"9060613"</f>
        <v>9060613</v>
      </c>
      <c r="K289" s="1" t="s">
        <v>404</v>
      </c>
      <c r="L289" s="6" t="s">
        <v>406</v>
      </c>
    </row>
    <row r="290" spans="1:12" ht="15" customHeight="1">
      <c r="A290">
        <v>9</v>
      </c>
      <c r="B290" s="5" t="s">
        <v>759</v>
      </c>
      <c r="C290" s="1" t="s">
        <v>76</v>
      </c>
      <c r="D290" s="1">
        <v>1</v>
      </c>
      <c r="E290" s="1">
        <v>2</v>
      </c>
      <c r="F290" s="1">
        <v>3</v>
      </c>
      <c r="G290" s="1" t="s">
        <v>63</v>
      </c>
      <c r="H290" s="1" t="s">
        <v>74</v>
      </c>
      <c r="I290" s="1" t="s">
        <v>75</v>
      </c>
      <c r="J290" s="1" t="str">
        <f>"9060111"</f>
        <v>9060111</v>
      </c>
      <c r="K290" s="1" t="s">
        <v>77</v>
      </c>
      <c r="L290" s="6" t="s">
        <v>78</v>
      </c>
    </row>
    <row r="291" spans="1:12" ht="15" customHeight="1">
      <c r="A291">
        <v>9</v>
      </c>
      <c r="B291" s="5" t="s">
        <v>759</v>
      </c>
      <c r="C291" s="1" t="s">
        <v>377</v>
      </c>
      <c r="D291" s="1">
        <v>1</v>
      </c>
      <c r="E291" s="1">
        <v>1</v>
      </c>
      <c r="F291" s="1">
        <v>3</v>
      </c>
      <c r="G291" s="1" t="s">
        <v>63</v>
      </c>
      <c r="H291" s="1" t="s">
        <v>74</v>
      </c>
      <c r="I291" s="1" t="s">
        <v>75</v>
      </c>
      <c r="J291" s="1" t="str">
        <f>"9060188"</f>
        <v>9060188</v>
      </c>
      <c r="K291" s="1" t="s">
        <v>75</v>
      </c>
      <c r="L291" s="6" t="s">
        <v>378</v>
      </c>
    </row>
    <row r="292" spans="1:12" ht="15" customHeight="1">
      <c r="A292">
        <v>9</v>
      </c>
      <c r="B292" s="5" t="s">
        <v>759</v>
      </c>
      <c r="C292" s="1" t="s">
        <v>402</v>
      </c>
      <c r="D292" s="1">
        <v>3</v>
      </c>
      <c r="E292" s="1">
        <v>2</v>
      </c>
      <c r="F292" s="1">
        <v>3</v>
      </c>
      <c r="G292" s="1" t="s">
        <v>63</v>
      </c>
      <c r="H292" s="1" t="s">
        <v>74</v>
      </c>
      <c r="I292" s="1" t="s">
        <v>255</v>
      </c>
      <c r="J292" s="1" t="str">
        <f>"9060220"</f>
        <v>9060220</v>
      </c>
      <c r="K292" s="1" t="s">
        <v>255</v>
      </c>
      <c r="L292" s="6" t="s">
        <v>403</v>
      </c>
    </row>
    <row r="293" spans="1:12" ht="15" customHeight="1">
      <c r="A293">
        <v>9</v>
      </c>
      <c r="B293" s="5" t="s">
        <v>759</v>
      </c>
      <c r="C293" s="1" t="s">
        <v>408</v>
      </c>
      <c r="D293" s="1">
        <v>1</v>
      </c>
      <c r="E293" s="1">
        <v>1</v>
      </c>
      <c r="F293" s="1">
        <v>3</v>
      </c>
      <c r="G293" s="1" t="s">
        <v>63</v>
      </c>
      <c r="H293" s="1" t="s">
        <v>74</v>
      </c>
      <c r="I293" s="1" t="s">
        <v>145</v>
      </c>
      <c r="J293" s="1" t="str">
        <f>"9060591"</f>
        <v>9060591</v>
      </c>
      <c r="K293" s="1" t="s">
        <v>147</v>
      </c>
      <c r="L293" s="6" t="s">
        <v>147</v>
      </c>
    </row>
    <row r="294" spans="1:12" ht="15" customHeight="1">
      <c r="A294">
        <v>9</v>
      </c>
      <c r="B294" s="5" t="s">
        <v>759</v>
      </c>
      <c r="C294" s="1" t="s">
        <v>459</v>
      </c>
      <c r="D294" s="1">
        <v>1</v>
      </c>
      <c r="E294" s="1">
        <v>1</v>
      </c>
      <c r="F294" s="1">
        <v>3</v>
      </c>
      <c r="G294" s="1" t="s">
        <v>63</v>
      </c>
      <c r="H294" s="1" t="s">
        <v>148</v>
      </c>
      <c r="I294" s="1" t="s">
        <v>458</v>
      </c>
      <c r="J294" s="1" t="str">
        <f>"9520828"</f>
        <v>9520828</v>
      </c>
      <c r="K294" s="1" t="s">
        <v>460</v>
      </c>
      <c r="L294" s="6" t="s">
        <v>460</v>
      </c>
    </row>
    <row r="295" spans="1:12" ht="15" customHeight="1">
      <c r="A295">
        <v>9</v>
      </c>
      <c r="B295" s="5" t="s">
        <v>759</v>
      </c>
      <c r="C295" s="1" t="s">
        <v>470</v>
      </c>
      <c r="D295" s="1">
        <v>1</v>
      </c>
      <c r="E295" s="1">
        <v>1</v>
      </c>
      <c r="F295" s="1">
        <v>3</v>
      </c>
      <c r="G295" s="1" t="s">
        <v>63</v>
      </c>
      <c r="H295" s="1" t="s">
        <v>148</v>
      </c>
      <c r="I295" s="1" t="s">
        <v>469</v>
      </c>
      <c r="J295" s="1" t="str">
        <f>"9060392"</f>
        <v>9060392</v>
      </c>
      <c r="K295" s="1" t="s">
        <v>471</v>
      </c>
      <c r="L295" s="6" t="s">
        <v>469</v>
      </c>
    </row>
    <row r="296" spans="1:12" ht="15" customHeight="1">
      <c r="A296">
        <v>9</v>
      </c>
      <c r="B296" s="5" t="s">
        <v>759</v>
      </c>
      <c r="C296" s="1" t="s">
        <v>430</v>
      </c>
      <c r="D296" s="1">
        <v>1</v>
      </c>
      <c r="E296" s="1">
        <v>1</v>
      </c>
      <c r="F296" s="1">
        <v>3</v>
      </c>
      <c r="G296" s="1" t="s">
        <v>63</v>
      </c>
      <c r="H296" s="1" t="s">
        <v>148</v>
      </c>
      <c r="I296" s="1" t="s">
        <v>429</v>
      </c>
      <c r="J296" s="1" t="str">
        <f>"9060190"</f>
        <v>9060190</v>
      </c>
      <c r="K296" s="1" t="s">
        <v>429</v>
      </c>
      <c r="L296" s="6" t="s">
        <v>431</v>
      </c>
    </row>
    <row r="297" spans="1:12" ht="15" customHeight="1">
      <c r="A297">
        <v>9</v>
      </c>
      <c r="B297" s="5" t="s">
        <v>759</v>
      </c>
      <c r="C297" s="1" t="s">
        <v>495</v>
      </c>
      <c r="D297" s="1">
        <v>1</v>
      </c>
      <c r="E297" s="1">
        <v>1</v>
      </c>
      <c r="F297" s="1">
        <v>3</v>
      </c>
      <c r="G297" s="1" t="s">
        <v>63</v>
      </c>
      <c r="H297" s="1" t="s">
        <v>148</v>
      </c>
      <c r="I297" s="1" t="s">
        <v>352</v>
      </c>
      <c r="J297" s="1" t="str">
        <f>"9520794"</f>
        <v>9520794</v>
      </c>
      <c r="K297" s="1" t="s">
        <v>352</v>
      </c>
      <c r="L297" s="6" t="s">
        <v>354</v>
      </c>
    </row>
    <row r="298" spans="1:12" ht="15" customHeight="1">
      <c r="A298">
        <v>9</v>
      </c>
      <c r="B298" s="5" t="s">
        <v>759</v>
      </c>
      <c r="C298" s="1" t="s">
        <v>349</v>
      </c>
      <c r="D298" s="1">
        <v>1</v>
      </c>
      <c r="E298" s="1">
        <v>1</v>
      </c>
      <c r="F298" s="1">
        <v>5</v>
      </c>
      <c r="G298" s="1" t="s">
        <v>83</v>
      </c>
      <c r="H298" s="1" t="s">
        <v>84</v>
      </c>
      <c r="I298" s="1" t="s">
        <v>85</v>
      </c>
      <c r="J298" s="1" t="str">
        <f>"9520707"</f>
        <v>9520707</v>
      </c>
      <c r="K298" s="1" t="s">
        <v>85</v>
      </c>
      <c r="L298" s="6" t="s">
        <v>87</v>
      </c>
    </row>
    <row r="299" spans="1:12" ht="15" customHeight="1">
      <c r="A299">
        <v>9</v>
      </c>
      <c r="B299" s="5" t="s">
        <v>759</v>
      </c>
      <c r="C299" s="1" t="s">
        <v>401</v>
      </c>
      <c r="D299" s="1">
        <v>1</v>
      </c>
      <c r="E299" s="1">
        <v>1</v>
      </c>
      <c r="F299" s="1">
        <v>5</v>
      </c>
      <c r="G299" s="1" t="s">
        <v>83</v>
      </c>
      <c r="H299" s="1" t="s">
        <v>84</v>
      </c>
      <c r="I299" s="1" t="s">
        <v>182</v>
      </c>
      <c r="J299" s="1" t="str">
        <f>"9060508"</f>
        <v>9060508</v>
      </c>
      <c r="K299" s="1" t="s">
        <v>182</v>
      </c>
      <c r="L299" s="6" t="s">
        <v>182</v>
      </c>
    </row>
    <row r="300" spans="1:12" ht="15" customHeight="1">
      <c r="A300">
        <v>9</v>
      </c>
      <c r="B300" s="5" t="s">
        <v>759</v>
      </c>
      <c r="C300" s="1" t="s">
        <v>249</v>
      </c>
      <c r="D300" s="1">
        <v>1</v>
      </c>
      <c r="E300" s="1">
        <v>1</v>
      </c>
      <c r="F300" s="1">
        <v>5</v>
      </c>
      <c r="G300" s="1" t="s">
        <v>83</v>
      </c>
      <c r="H300" s="1" t="s">
        <v>84</v>
      </c>
      <c r="I300" s="1" t="s">
        <v>248</v>
      </c>
      <c r="J300" s="1" t="str">
        <f>"9060583"</f>
        <v>9060583</v>
      </c>
      <c r="K300" s="1" t="s">
        <v>250</v>
      </c>
      <c r="L300" s="6" t="s">
        <v>250</v>
      </c>
    </row>
    <row r="301" spans="1:12" ht="15" customHeight="1">
      <c r="A301">
        <v>9</v>
      </c>
      <c r="B301" s="5" t="s">
        <v>759</v>
      </c>
      <c r="C301" s="1" t="s">
        <v>682</v>
      </c>
      <c r="D301" s="1">
        <v>1</v>
      </c>
      <c r="E301" s="1">
        <v>1</v>
      </c>
      <c r="F301" s="1">
        <v>5</v>
      </c>
      <c r="G301" s="1" t="s">
        <v>83</v>
      </c>
      <c r="H301" s="1" t="s">
        <v>178</v>
      </c>
      <c r="I301" s="1" t="s">
        <v>273</v>
      </c>
      <c r="J301" s="1" t="str">
        <f>"9060539"</f>
        <v>9060539</v>
      </c>
      <c r="K301" s="1" t="s">
        <v>178</v>
      </c>
      <c r="L301" s="6" t="s">
        <v>683</v>
      </c>
    </row>
    <row r="302" spans="1:12" ht="15" customHeight="1">
      <c r="A302">
        <v>9</v>
      </c>
      <c r="B302" s="5" t="s">
        <v>759</v>
      </c>
      <c r="C302" s="1" t="s">
        <v>727</v>
      </c>
      <c r="D302" s="1">
        <v>1</v>
      </c>
      <c r="E302" s="1">
        <v>1</v>
      </c>
      <c r="F302" s="1">
        <v>5</v>
      </c>
      <c r="G302" s="1" t="s">
        <v>83</v>
      </c>
      <c r="H302" s="1" t="s">
        <v>178</v>
      </c>
      <c r="I302" s="1" t="s">
        <v>591</v>
      </c>
      <c r="J302" s="1" t="str">
        <f>"9060507"</f>
        <v>9060507</v>
      </c>
      <c r="K302" s="1" t="s">
        <v>591</v>
      </c>
      <c r="L302" s="6" t="s">
        <v>594</v>
      </c>
    </row>
    <row r="303" spans="1:12" ht="15" customHeight="1">
      <c r="A303">
        <v>9</v>
      </c>
      <c r="B303" s="5" t="s">
        <v>759</v>
      </c>
      <c r="C303" s="1" t="s">
        <v>278</v>
      </c>
      <c r="D303" s="1">
        <v>1</v>
      </c>
      <c r="E303" s="1">
        <v>1</v>
      </c>
      <c r="F303" s="1">
        <v>5</v>
      </c>
      <c r="G303" s="1" t="s">
        <v>83</v>
      </c>
      <c r="H303" s="1" t="s">
        <v>178</v>
      </c>
      <c r="I303" s="1" t="s">
        <v>179</v>
      </c>
      <c r="J303" s="1" t="str">
        <f>"9060538"</f>
        <v>9060538</v>
      </c>
      <c r="K303" s="1" t="s">
        <v>178</v>
      </c>
      <c r="L303" s="6" t="s">
        <v>181</v>
      </c>
    </row>
    <row r="304" spans="1:12" ht="15" customHeight="1">
      <c r="A304">
        <v>9</v>
      </c>
      <c r="B304" s="5" t="s">
        <v>759</v>
      </c>
      <c r="C304" s="1" t="s">
        <v>544</v>
      </c>
      <c r="D304" s="1">
        <v>2</v>
      </c>
      <c r="E304" s="1">
        <v>2</v>
      </c>
      <c r="F304" s="1">
        <v>5</v>
      </c>
      <c r="G304" s="1" t="s">
        <v>83</v>
      </c>
      <c r="H304" s="1" t="s">
        <v>178</v>
      </c>
      <c r="I304" s="1" t="s">
        <v>543</v>
      </c>
      <c r="J304" s="1" t="str">
        <f>"9060415"</f>
        <v>9060415</v>
      </c>
      <c r="K304" s="1" t="s">
        <v>545</v>
      </c>
      <c r="L304" s="6" t="s">
        <v>546</v>
      </c>
    </row>
    <row r="305" spans="1:12" ht="15" customHeight="1">
      <c r="A305">
        <v>9</v>
      </c>
      <c r="B305" s="5" t="s">
        <v>759</v>
      </c>
      <c r="C305" s="1" t="s">
        <v>739</v>
      </c>
      <c r="D305" s="1">
        <v>1</v>
      </c>
      <c r="E305" s="1">
        <v>1</v>
      </c>
      <c r="F305" s="1"/>
      <c r="G305" s="1" t="s">
        <v>10</v>
      </c>
      <c r="H305" s="1" t="s">
        <v>26</v>
      </c>
      <c r="I305" s="1" t="s">
        <v>27</v>
      </c>
      <c r="J305" s="1" t="str">
        <f>"7061053"</f>
        <v>7061053</v>
      </c>
      <c r="K305" s="1" t="s">
        <v>41</v>
      </c>
      <c r="L305" s="6" t="s">
        <v>740</v>
      </c>
    </row>
    <row r="306" spans="1:12" ht="15" customHeight="1">
      <c r="A306">
        <v>9</v>
      </c>
      <c r="B306" s="5" t="s">
        <v>759</v>
      </c>
      <c r="C306" s="1" t="s">
        <v>716</v>
      </c>
      <c r="D306" s="1">
        <v>1</v>
      </c>
      <c r="E306" s="1">
        <v>2</v>
      </c>
      <c r="F306" s="1"/>
      <c r="G306" s="1" t="s">
        <v>10</v>
      </c>
      <c r="H306" s="1" t="s">
        <v>26</v>
      </c>
      <c r="I306" s="1" t="s">
        <v>49</v>
      </c>
      <c r="J306" s="1" t="str">
        <f>"7061031"</f>
        <v>7061031</v>
      </c>
      <c r="K306" s="1" t="s">
        <v>717</v>
      </c>
      <c r="L306" s="6" t="s">
        <v>718</v>
      </c>
    </row>
    <row r="307" spans="1:12" ht="15" customHeight="1">
      <c r="A307">
        <v>9</v>
      </c>
      <c r="B307" s="13" t="s">
        <v>759</v>
      </c>
      <c r="C307" s="1" t="s">
        <v>698</v>
      </c>
      <c r="D307" s="1">
        <v>1</v>
      </c>
      <c r="E307" s="1">
        <v>1</v>
      </c>
      <c r="F307" s="1"/>
      <c r="G307" s="1" t="s">
        <v>10</v>
      </c>
      <c r="H307" s="1" t="s">
        <v>10</v>
      </c>
      <c r="I307" s="1" t="s">
        <v>16</v>
      </c>
      <c r="J307" s="1" t="str">
        <f>"7061011"</f>
        <v>7061011</v>
      </c>
      <c r="K307" s="1" t="s">
        <v>18</v>
      </c>
      <c r="L307" s="6" t="s">
        <v>690</v>
      </c>
    </row>
    <row r="308" spans="1:12" ht="15" customHeight="1">
      <c r="A308">
        <v>9</v>
      </c>
      <c r="B308" s="5" t="s">
        <v>759</v>
      </c>
      <c r="C308" s="1" t="s">
        <v>706</v>
      </c>
      <c r="D308" s="1">
        <v>2</v>
      </c>
      <c r="E308" s="1">
        <v>2</v>
      </c>
      <c r="F308" s="1"/>
      <c r="G308" s="1" t="s">
        <v>10</v>
      </c>
      <c r="H308" s="1" t="s">
        <v>10</v>
      </c>
      <c r="I308" s="1" t="s">
        <v>16</v>
      </c>
      <c r="J308" s="1" t="str">
        <f>"7061021"</f>
        <v>7061021</v>
      </c>
      <c r="K308" s="1" t="s">
        <v>18</v>
      </c>
      <c r="L308" s="6" t="s">
        <v>707</v>
      </c>
    </row>
    <row r="309" spans="1:12" ht="15" customHeight="1">
      <c r="A309">
        <v>9</v>
      </c>
      <c r="B309" s="12" t="s">
        <v>759</v>
      </c>
      <c r="C309" s="1" t="s">
        <v>710</v>
      </c>
      <c r="D309" s="1">
        <v>1</v>
      </c>
      <c r="E309" s="1">
        <v>2</v>
      </c>
      <c r="F309" s="1"/>
      <c r="G309" s="1" t="s">
        <v>10</v>
      </c>
      <c r="H309" s="1" t="s">
        <v>10</v>
      </c>
      <c r="I309" s="1" t="s">
        <v>16</v>
      </c>
      <c r="J309" s="1" t="str">
        <f>"7061025"</f>
        <v>7061025</v>
      </c>
      <c r="K309" s="1" t="s">
        <v>18</v>
      </c>
      <c r="L309" s="6" t="s">
        <v>711</v>
      </c>
    </row>
    <row r="310" spans="1:12" ht="15" customHeight="1">
      <c r="A310">
        <v>9</v>
      </c>
      <c r="B310" s="5" t="s">
        <v>759</v>
      </c>
      <c r="C310" s="1" t="s">
        <v>762</v>
      </c>
      <c r="D310" s="1">
        <v>2</v>
      </c>
      <c r="E310" s="1">
        <v>3</v>
      </c>
      <c r="F310" s="1">
        <v>1</v>
      </c>
      <c r="G310" s="1" t="s">
        <v>10</v>
      </c>
      <c r="H310" s="1" t="s">
        <v>10</v>
      </c>
      <c r="I310" s="1" t="s">
        <v>16</v>
      </c>
      <c r="J310" s="1" t="str">
        <f>"9060489"</f>
        <v>9060489</v>
      </c>
      <c r="K310" s="1" t="s">
        <v>766</v>
      </c>
      <c r="L310" s="6" t="s">
        <v>764</v>
      </c>
    </row>
    <row r="311" spans="1:12" ht="15" customHeight="1" thickBot="1">
      <c r="A311">
        <v>9</v>
      </c>
      <c r="B311" s="8" t="s">
        <v>759</v>
      </c>
      <c r="C311" s="9" t="s">
        <v>763</v>
      </c>
      <c r="D311" s="9"/>
      <c r="E311" s="9">
        <v>1</v>
      </c>
      <c r="F311" s="9">
        <v>1</v>
      </c>
      <c r="G311" s="9" t="s">
        <v>10</v>
      </c>
      <c r="H311" s="9" t="s">
        <v>10</v>
      </c>
      <c r="I311" s="9" t="s">
        <v>16</v>
      </c>
      <c r="J311" s="9" t="str">
        <f>"9060490"</f>
        <v>9060490</v>
      </c>
      <c r="K311" s="9" t="s">
        <v>765</v>
      </c>
      <c r="L311" s="10" t="s">
        <v>765</v>
      </c>
    </row>
  </sheetData>
  <sortState ref="B2:CD332">
    <sortCondition ref="B2:B332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ΣΥΜΒΟΥΛΟΙ ΕΚΠΑΙΔΕΥΣΗΣ Π ΑΧΑΪΑΣ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stefanopoulos</dc:creator>
  <cp:lastModifiedBy>stefanopoulos</cp:lastModifiedBy>
  <dcterms:created xsi:type="dcterms:W3CDTF">2023-02-23T07:23:03Z</dcterms:created>
  <dcterms:modified xsi:type="dcterms:W3CDTF">2023-03-31T09:27:44Z</dcterms:modified>
</cp:coreProperties>
</file>